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027 Budget " sheetId="1" r:id="rId5"/>
    <sheet state="visible" name="Membership" sheetId="2" r:id="rId6"/>
    <sheet state="visible" name="Opening Social" sheetId="3" r:id="rId7"/>
    <sheet state="visible" name="Holiday Social" sheetId="4" r:id="rId8"/>
    <sheet state="visible" name="Conference Social" sheetId="5" r:id="rId9"/>
    <sheet state="visible" name="NRPA Social " sheetId="6" r:id="rId10"/>
    <sheet state="visible" name="End of Year Social" sheetId="7" r:id="rId11"/>
    <sheet state="visible" name="Meals for Gen. Meetings" sheetId="8" r:id="rId12"/>
    <sheet state="visible" name="Professional Development" sheetId="9" r:id="rId13"/>
    <sheet state="visible" name="Early CH WS" sheetId="10" r:id="rId14"/>
    <sheet state="visible" name="Parks &amp; NR" sheetId="11" r:id="rId15"/>
    <sheet state="visible" name="Day Camp WS" sheetId="12" r:id="rId16"/>
    <sheet state="visible" name="Sponsorship" sheetId="13" r:id="rId17"/>
    <sheet state="visible" name="Awards" sheetId="14" r:id="rId18"/>
    <sheet state="visible" name="Legislative Public Awareness" sheetId="15" r:id="rId19"/>
  </sheets>
  <definedNames/>
  <calcPr/>
</workbook>
</file>

<file path=xl/sharedStrings.xml><?xml version="1.0" encoding="utf-8"?>
<sst xmlns="http://schemas.openxmlformats.org/spreadsheetml/2006/main" count="582" uniqueCount="191">
  <si>
    <t>2026-2027 Committee Budget Worksheets</t>
  </si>
  <si>
    <t>2026-2027</t>
  </si>
  <si>
    <t>Actual</t>
  </si>
  <si>
    <t xml:space="preserve">Income Account </t>
  </si>
  <si>
    <t>PROGRAM BUDGET WORKSHEET</t>
  </si>
  <si>
    <t>INSTRUCTIONS:  Fill in all boxes that apply to your committee budget.   Spreadsheet will do the calculations and totals.</t>
  </si>
  <si>
    <t>INSTRUCTIONS:  Fill in all boxes that apply to your committee budget. Spreadsheet will do the calculations and totals.</t>
  </si>
  <si>
    <t xml:space="preserve">402- Membership Dues </t>
  </si>
  <si>
    <t>INSTRUCTIONS:  Fill in only yellow boxes that apply to your committee budget. Spreadsheet will do the calculations and totals.</t>
  </si>
  <si>
    <t>COMMITTEE NAME:</t>
  </si>
  <si>
    <t>MEMBERSHIP DUES / PUBLICITY/ INSURANCE</t>
  </si>
  <si>
    <t>SOCIAL - RAFFLES</t>
  </si>
  <si>
    <t xml:space="preserve">PROJECT </t>
  </si>
  <si>
    <t>Opening Social</t>
  </si>
  <si>
    <t>Holiday Social</t>
  </si>
  <si>
    <t>INCOME</t>
  </si>
  <si>
    <t xml:space="preserve">404- Socials </t>
  </si>
  <si>
    <t>Actuals</t>
  </si>
  <si>
    <t xml:space="preserve">Account # </t>
  </si>
  <si>
    <t>Name:</t>
  </si>
  <si>
    <t xml:space="preserve">Actuals </t>
  </si>
  <si>
    <t xml:space="preserve">Select </t>
  </si>
  <si>
    <t xml:space="preserve">     RATE$</t>
  </si>
  <si>
    <t xml:space="preserve">Entrance/Activity Fee </t>
  </si>
  <si>
    <t>X PART#</t>
  </si>
  <si>
    <t>X OCCURRENCE</t>
  </si>
  <si>
    <t>RATE$</t>
  </si>
  <si>
    <t>Meal Fee</t>
  </si>
  <si>
    <t xml:space="preserve">405- Meal Fees </t>
  </si>
  <si>
    <t xml:space="preserve">Full Member </t>
  </si>
  <si>
    <t xml:space="preserve">406- Workshops </t>
  </si>
  <si>
    <t xml:space="preserve">Full Business </t>
  </si>
  <si>
    <t>Retireed Members</t>
  </si>
  <si>
    <t>TOTAL REVENUE</t>
  </si>
  <si>
    <t>Total Membership dues from Square Report</t>
  </si>
  <si>
    <t>T-Shirt</t>
  </si>
  <si>
    <t>Outerwear</t>
  </si>
  <si>
    <t>407- Sponsorships</t>
  </si>
  <si>
    <t>EXPENSES:</t>
  </si>
  <si>
    <t>Sox Tickers</t>
  </si>
  <si>
    <t>Account #</t>
  </si>
  <si>
    <t>Description of items</t>
  </si>
  <si>
    <t xml:space="preserve">408- Miscellaneous </t>
  </si>
  <si>
    <t xml:space="preserve">Total Amount </t>
  </si>
  <si>
    <t>Socials</t>
  </si>
  <si>
    <t>Location</t>
  </si>
  <si>
    <t>Location with the Activity</t>
  </si>
  <si>
    <t xml:space="preserve">Total </t>
  </si>
  <si>
    <t xml:space="preserve"> </t>
  </si>
  <si>
    <t>Raffle Prizes</t>
  </si>
  <si>
    <t>Meals</t>
  </si>
  <si>
    <t>$17pp X 60p</t>
  </si>
  <si>
    <t xml:space="preserve">$20 pp x 60 People </t>
  </si>
  <si>
    <t xml:space="preserve">Board Orientation Food </t>
  </si>
  <si>
    <t xml:space="preserve">Misc. </t>
  </si>
  <si>
    <t>Square Fees (60 people x .75)</t>
  </si>
  <si>
    <t xml:space="preserve">Expense Account </t>
  </si>
  <si>
    <t xml:space="preserve">TOTAL EXPENSES </t>
  </si>
  <si>
    <t>Misc.</t>
  </si>
  <si>
    <t xml:space="preserve">502- Socials </t>
  </si>
  <si>
    <t>.</t>
  </si>
  <si>
    <t xml:space="preserve">Executive Board Inperson Meeting </t>
  </si>
  <si>
    <t>NET INCOME/(LOSS)</t>
  </si>
  <si>
    <t xml:space="preserve">Advertings and Marketing </t>
  </si>
  <si>
    <t>Misc Marketing</t>
  </si>
  <si>
    <t xml:space="preserve">503- Meals </t>
  </si>
  <si>
    <t>Awards</t>
  </si>
  <si>
    <t xml:space="preserve">***Committee recognition gifts (TBD by president) </t>
  </si>
  <si>
    <t>Licensing &amp; Dues</t>
  </si>
  <si>
    <t>Secretary of State Paperwork Annual Report Filing</t>
  </si>
  <si>
    <t>Insurance</t>
  </si>
  <si>
    <t xml:space="preserve">Cincinnati Insurance Companies Renewal of Policy </t>
  </si>
  <si>
    <t>504- Legislative/Public Awareness</t>
  </si>
  <si>
    <t>Misc. Scholarships</t>
  </si>
  <si>
    <t>Undergrad/Graduate Scholarship</t>
  </si>
  <si>
    <t xml:space="preserve">IPRA Membership Giveaway </t>
  </si>
  <si>
    <t xml:space="preserve">505- Workshops </t>
  </si>
  <si>
    <t>Website Maintenance</t>
  </si>
  <si>
    <t>Constant Contact/Zoom Yearly memberships</t>
  </si>
  <si>
    <t xml:space="preserve">506- Advertings and Marketing </t>
  </si>
  <si>
    <t>SSPRPA Website - Host Papa(181.31) &amp; Foreign Fee (5.43)</t>
  </si>
  <si>
    <t>507- Awards</t>
  </si>
  <si>
    <t>SSPRPA Website - Wix.com</t>
  </si>
  <si>
    <t>SSPRPA Google One Storage 2TB</t>
  </si>
  <si>
    <t xml:space="preserve">508- Licensing &amp; Dues </t>
  </si>
  <si>
    <t>SSPRPA  Simply Voting Software $200+$6 International Fee</t>
  </si>
  <si>
    <t>Special Projects</t>
  </si>
  <si>
    <t xml:space="preserve">509- Miscellaneous </t>
  </si>
  <si>
    <t>SSPRPA Apparel</t>
  </si>
  <si>
    <t xml:space="preserve">510- Insurance </t>
  </si>
  <si>
    <t xml:space="preserve">511- Website Maintenance </t>
  </si>
  <si>
    <t xml:space="preserve">512- Special Projects </t>
  </si>
  <si>
    <t>513- Professional Development</t>
  </si>
  <si>
    <t xml:space="preserve">Net Income </t>
  </si>
  <si>
    <t xml:space="preserve">IPRA CONFERENCE </t>
  </si>
  <si>
    <t xml:space="preserve">Actual </t>
  </si>
  <si>
    <t>Entrance Fees</t>
  </si>
  <si>
    <t xml:space="preserve">At door </t>
  </si>
  <si>
    <t>NRPA CONFERENCE</t>
  </si>
  <si>
    <t>End of the Year Social</t>
  </si>
  <si>
    <t xml:space="preserve">Social Entertainment </t>
  </si>
  <si>
    <t xml:space="preserve">Band/DJ </t>
  </si>
  <si>
    <t>Entrance Fee</t>
  </si>
  <si>
    <t>Activities for Social</t>
  </si>
  <si>
    <t>Giveaway - 4Imprint Slight Up sticks (200)</t>
  </si>
  <si>
    <t>Social Supplies</t>
  </si>
  <si>
    <t>Social Alcohol</t>
  </si>
  <si>
    <t>Binnys</t>
  </si>
  <si>
    <t>Decorations</t>
  </si>
  <si>
    <t>Bar Tab</t>
  </si>
  <si>
    <t>Square Fees (.75c per part.)</t>
  </si>
  <si>
    <t>Social Rental</t>
  </si>
  <si>
    <t>hyatt Room Rental</t>
  </si>
  <si>
    <t xml:space="preserve">MEAL FEES </t>
  </si>
  <si>
    <t>General Monthly Meeting Meals</t>
  </si>
  <si>
    <t xml:space="preserve">Socials </t>
  </si>
  <si>
    <t xml:space="preserve">Location With Activiy </t>
  </si>
  <si>
    <t>**Only if there is a sponsor</t>
  </si>
  <si>
    <t>End of the Year Raffle - Attendance</t>
  </si>
  <si>
    <t>MEALS</t>
  </si>
  <si>
    <t xml:space="preserve">October Meeting </t>
  </si>
  <si>
    <t>November</t>
  </si>
  <si>
    <t xml:space="preserve">January </t>
  </si>
  <si>
    <t xml:space="preserve">February </t>
  </si>
  <si>
    <t>March</t>
  </si>
  <si>
    <t xml:space="preserve">April </t>
  </si>
  <si>
    <t>Miscellaneous</t>
  </si>
  <si>
    <t>Square Fees (180 people x .75)</t>
  </si>
  <si>
    <t xml:space="preserve">Professional Development </t>
  </si>
  <si>
    <t>We will be applying for the IPRF Educational Grant to cover the cost of some if not all of the Workshops.</t>
  </si>
  <si>
    <t>Member Morning Seminar Workshop</t>
  </si>
  <si>
    <t>Member Afternoon Seminar Workshop</t>
  </si>
  <si>
    <t>IPRF SCHOLORSHIP</t>
  </si>
  <si>
    <t xml:space="preserve">Prof. Dev. </t>
  </si>
  <si>
    <t xml:space="preserve">1 Workshops </t>
  </si>
  <si>
    <t>Speaker Fees for General Meetings</t>
  </si>
  <si>
    <t>Misc</t>
  </si>
  <si>
    <t>Square Fees</t>
  </si>
  <si>
    <t>WORKSHOPS</t>
  </si>
  <si>
    <t xml:space="preserve">Early Childhood </t>
  </si>
  <si>
    <t xml:space="preserve">Workshop Fee </t>
  </si>
  <si>
    <t>Workshops</t>
  </si>
  <si>
    <t xml:space="preserve"> Speakers/ Opening Speaker</t>
  </si>
  <si>
    <t>Workshop Supplies</t>
  </si>
  <si>
    <t>ECH Give-aways</t>
  </si>
  <si>
    <t>Parks &amp; NR Workshop</t>
  </si>
  <si>
    <t xml:space="preserve">MEALS </t>
  </si>
  <si>
    <t>Square Fees 75 paticipants x .75</t>
  </si>
  <si>
    <t>Meal</t>
  </si>
  <si>
    <t>Square Fees 40 paticipants x .75</t>
  </si>
  <si>
    <t xml:space="preserve">Day Camp </t>
  </si>
  <si>
    <t>EB</t>
  </si>
  <si>
    <t>After May 30</t>
  </si>
  <si>
    <t>SSPRPA</t>
  </si>
  <si>
    <t>NonSSPRPA</t>
  </si>
  <si>
    <t>Member Entrance Fee Early Bird</t>
  </si>
  <si>
    <t xml:space="preserve">Member Entrance Fee </t>
  </si>
  <si>
    <t>Non Member Entrance Fee Early Bird</t>
  </si>
  <si>
    <t>Non Member Entrance Fee</t>
  </si>
  <si>
    <t>CONTRACTUAL</t>
  </si>
  <si>
    <t>DC Speakers/ Opening Speaker</t>
  </si>
  <si>
    <t>SUPPLIES</t>
  </si>
  <si>
    <t>DC Give-aways</t>
  </si>
  <si>
    <t>DC - lunch, paper products, pop/water</t>
  </si>
  <si>
    <t>Square Fees 300 paticipants x .75</t>
  </si>
  <si>
    <t xml:space="preserve">AWARDS </t>
  </si>
  <si>
    <t xml:space="preserve">SPONSORSHIP </t>
  </si>
  <si>
    <t>Wilson Family Scholarship</t>
  </si>
  <si>
    <t>General Mtg</t>
  </si>
  <si>
    <t xml:space="preserve">Holiday Social </t>
  </si>
  <si>
    <t>Conference Social</t>
  </si>
  <si>
    <t>NRPA  Social</t>
  </si>
  <si>
    <t>May Social</t>
  </si>
  <si>
    <t xml:space="preserve">Description </t>
  </si>
  <si>
    <t>Day Camp Workshop</t>
  </si>
  <si>
    <t xml:space="preserve">Total Cost </t>
  </si>
  <si>
    <t>Early Childhood Workshop</t>
  </si>
  <si>
    <t>President Plaque</t>
  </si>
  <si>
    <t>Young Professional Plaque</t>
  </si>
  <si>
    <t>Professional of Year Plaque</t>
  </si>
  <si>
    <t>Certificates</t>
  </si>
  <si>
    <t>Young Professional Award (Wilson Fam Scholarship)</t>
  </si>
  <si>
    <t>Professional Award</t>
  </si>
  <si>
    <t>LEGISLATIVE</t>
  </si>
  <si>
    <t>Legislative Events</t>
  </si>
  <si>
    <t>Parks Day at the Capitol</t>
  </si>
  <si>
    <t>Should we move this social rather then Workshop?</t>
  </si>
  <si>
    <t>Legislative</t>
  </si>
  <si>
    <t>Legislative Networking Social - Parks Dat at Capitol</t>
  </si>
  <si>
    <t xml:space="preserve">Legislative Breakfast Tinley Park </t>
  </si>
  <si>
    <t>Square Fees 50 paticipants x .75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</si>
</sst>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m/d/yy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#,##0.00"/>
    <numFmt numFmtId="168" formatCode="mm/dd/yy"/>
    <numFmt numFmtId="169" formatCode="&quot;$&quot;#,##0_);[Red]\(&quot;$&quot;#,##0\)"/>
    <numFmt numFmtId="170" formatCode="&quot;$&quot;#,##0.00_);[Red]\(&quot;$&quot;#,##0.00\)"/>
  </numFmts>
  <fonts count="32">
    <font>
      <sz val="10.0"/>
      <color theme="1"/>
      <name val="Arial"/>
      <scheme val="minor"/>
    </font>
    <font>
      <b/>
      <u/>
      <sz val="20.0"/>
      <color theme="1"/>
      <name val="Calibri"/>
    </font>
    <font>
      <color theme="1"/>
      <name val="Arial"/>
      <scheme val="minor"/>
    </font>
    <font>
      <b/>
      <u/>
      <sz val="14.0"/>
      <color theme="1"/>
      <name val="Calibri"/>
    </font>
    <font>
      <sz val="10.0"/>
      <color theme="1"/>
      <name val="Arial"/>
    </font>
    <font>
      <b/>
      <u/>
      <sz val="14.0"/>
      <color theme="1"/>
      <name val="Calibri"/>
    </font>
    <font>
      <b/>
      <sz val="10.0"/>
      <color theme="1"/>
      <name val="Arial"/>
    </font>
    <font>
      <b/>
      <u/>
      <sz val="10.0"/>
      <color theme="1"/>
      <name val="Arial"/>
    </font>
    <font>
      <u/>
      <sz val="10.0"/>
      <color theme="1"/>
      <name val="Arial"/>
    </font>
    <font>
      <b/>
      <sz val="14.0"/>
      <color theme="1"/>
      <name val="Calibri"/>
    </font>
    <font>
      <u/>
      <sz val="10.0"/>
      <color theme="1"/>
      <name val="Arial"/>
    </font>
    <font/>
    <font>
      <sz val="12.0"/>
      <color theme="1"/>
      <name val="Arial"/>
    </font>
    <font>
      <b/>
      <u/>
      <sz val="10.0"/>
      <color theme="1"/>
      <name val="Arial"/>
    </font>
    <font>
      <u/>
      <sz val="10.0"/>
      <color theme="1"/>
      <name val="Arial"/>
    </font>
    <font>
      <b/>
      <sz val="12.0"/>
      <color theme="1"/>
      <name val="Arial"/>
    </font>
    <font>
      <sz val="9.0"/>
      <color theme="1"/>
      <name val="Arial"/>
    </font>
    <font>
      <sz val="8.0"/>
      <color theme="1"/>
      <name val="Arial"/>
    </font>
    <font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sz val="10.0"/>
      <color rgb="FFFF0000"/>
      <name val="Arial"/>
    </font>
    <font>
      <b/>
      <sz val="11.0"/>
      <color theme="1"/>
      <name val="Arial"/>
    </font>
    <font>
      <u/>
      <sz val="10.0"/>
      <color theme="1"/>
      <name val="Arial"/>
    </font>
    <font>
      <u/>
      <sz val="10.0"/>
      <color theme="10"/>
      <name val="Arial"/>
    </font>
    <font>
      <u/>
      <sz val="10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color rgb="FFFF00FF"/>
      <name val="Arial"/>
      <scheme val="minor"/>
    </font>
    <font>
      <u/>
      <sz val="10.0"/>
      <color rgb="FFFF00FF"/>
      <name val="Arial"/>
    </font>
    <font>
      <u/>
      <sz val="10.0"/>
      <color rgb="FFFF00FF"/>
      <name val="Arial"/>
    </font>
    <font>
      <u/>
      <sz val="10.0"/>
      <color rgb="FFFF00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CCC1DA"/>
        <bgColor rgb="FFCCC1DA"/>
      </patternFill>
    </fill>
    <fill>
      <patternFill patternType="solid">
        <fgColor rgb="FFFFFF00"/>
        <bgColor rgb="FFFFFF00"/>
      </patternFill>
    </fill>
    <fill>
      <patternFill patternType="solid">
        <fgColor rgb="FFFCD5B5"/>
        <bgColor rgb="FFFCD5B5"/>
      </patternFill>
    </fill>
    <fill>
      <patternFill patternType="solid">
        <fgColor rgb="FFFFFFFF"/>
        <bgColor rgb="FFFFFFFF"/>
      </patternFill>
    </fill>
    <fill>
      <patternFill patternType="solid">
        <fgColor rgb="FFD7E4BD"/>
        <bgColor rgb="FFD7E4BD"/>
      </patternFill>
    </fill>
  </fills>
  <borders count="37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right/>
      <top/>
      <bottom/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top style="thin">
        <color rgb="FF000000"/>
      </top>
      <bottom style="double">
        <color rgb="FF000000"/>
      </bottom>
    </border>
    <border>
      <top style="double">
        <color rgb="FF000000"/>
      </top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4" numFmtId="164" xfId="0" applyFont="1" applyNumberFormat="1"/>
    <xf borderId="0" fillId="0" fontId="5" numFmtId="0" xfId="0" applyAlignment="1" applyFont="1">
      <alignment horizontal="center" readingOrder="0"/>
    </xf>
    <xf borderId="0" fillId="0" fontId="4" numFmtId="164" xfId="0" applyAlignment="1" applyFont="1" applyNumberFormat="1">
      <alignment readingOrder="0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4" numFmtId="165" xfId="0" applyFont="1" applyNumberFormat="1"/>
    <xf borderId="1" fillId="0" fontId="6" numFmtId="0" xfId="0" applyAlignment="1" applyBorder="1" applyFont="1">
      <alignment horizontal="center"/>
    </xf>
    <xf borderId="0" fillId="0" fontId="8" numFmtId="0" xfId="0" applyFont="1"/>
    <xf borderId="1" fillId="0" fontId="6" numFmtId="2" xfId="0" applyAlignment="1" applyBorder="1" applyFont="1" applyNumberFormat="1">
      <alignment horizontal="center"/>
    </xf>
    <xf borderId="2" fillId="2" fontId="9" numFmtId="0" xfId="0" applyAlignment="1" applyBorder="1" applyFill="1" applyFont="1">
      <alignment horizontal="left"/>
    </xf>
    <xf borderId="0" fillId="0" fontId="10" numFmtId="166" xfId="0" applyFont="1" applyNumberFormat="1"/>
    <xf borderId="0" fillId="0" fontId="4" numFmtId="166" xfId="0" applyFont="1" applyNumberFormat="1"/>
    <xf borderId="3" fillId="0" fontId="11" numFmtId="0" xfId="0" applyBorder="1" applyFont="1"/>
    <xf borderId="4" fillId="0" fontId="11" numFmtId="0" xfId="0" applyBorder="1" applyFont="1"/>
    <xf borderId="1" fillId="0" fontId="11" numFmtId="0" xfId="0" applyBorder="1" applyFont="1"/>
    <xf borderId="2" fillId="0" fontId="6" numFmtId="0" xfId="0" applyAlignment="1" applyBorder="1" applyFont="1">
      <alignment horizontal="left" shrinkToFit="0" wrapText="1"/>
    </xf>
    <xf borderId="0" fillId="0" fontId="9" numFmtId="0" xfId="0" applyAlignment="1" applyFont="1">
      <alignment horizontal="left"/>
    </xf>
    <xf borderId="5" fillId="0" fontId="12" numFmtId="0" xfId="0" applyAlignment="1" applyBorder="1" applyFont="1">
      <alignment horizontal="left"/>
    </xf>
    <xf borderId="6" fillId="0" fontId="6" numFmtId="0" xfId="0" applyAlignment="1" applyBorder="1" applyFont="1">
      <alignment horizontal="center"/>
    </xf>
    <xf borderId="7" fillId="0" fontId="11" numFmtId="0" xfId="0" applyBorder="1" applyFont="1"/>
    <xf borderId="3" fillId="0" fontId="6" numFmtId="0" xfId="0" applyAlignment="1" applyBorder="1" applyFont="1">
      <alignment horizontal="center"/>
    </xf>
    <xf borderId="3" fillId="0" fontId="6" numFmtId="2" xfId="0" applyAlignment="1" applyBorder="1" applyFont="1" applyNumberFormat="1">
      <alignment horizontal="center"/>
    </xf>
    <xf borderId="0" fillId="0" fontId="6" numFmtId="0" xfId="0" applyAlignment="1" applyFont="1">
      <alignment horizontal="left"/>
    </xf>
    <xf borderId="0" fillId="0" fontId="6" numFmtId="0" xfId="0" applyFont="1"/>
    <xf borderId="2" fillId="3" fontId="4" numFmtId="0" xfId="0" applyAlignment="1" applyBorder="1" applyFill="1" applyFont="1">
      <alignment horizontal="center"/>
    </xf>
    <xf borderId="8" fillId="0" fontId="4" numFmtId="166" xfId="0" applyBorder="1" applyFont="1" applyNumberFormat="1"/>
    <xf borderId="6" fillId="0" fontId="4" numFmtId="164" xfId="0" applyBorder="1" applyFont="1" applyNumberFormat="1"/>
    <xf borderId="0" fillId="0" fontId="4" numFmtId="0" xfId="0" applyAlignment="1" applyFont="1">
      <alignment horizontal="center"/>
    </xf>
    <xf borderId="9" fillId="3" fontId="4" numFmtId="0" xfId="0" applyAlignment="1" applyBorder="1" applyFill="1" applyFont="1">
      <alignment horizontal="left"/>
    </xf>
    <xf borderId="10" fillId="0" fontId="12" numFmtId="167" xfId="0" applyBorder="1" applyFont="1" applyNumberFormat="1"/>
    <xf borderId="11" fillId="3" fontId="4" numFmtId="2" xfId="0" applyAlignment="1" applyBorder="1" applyFill="1" applyFont="1" applyNumberFormat="1">
      <alignment horizontal="center"/>
    </xf>
    <xf borderId="0" fillId="0" fontId="12" numFmtId="167" xfId="0" applyFont="1" applyNumberFormat="1"/>
    <xf borderId="11" fillId="3" fontId="4" numFmtId="0" xfId="0" applyBorder="1" applyFill="1" applyFont="1"/>
    <xf borderId="12" fillId="3" fontId="4" numFmtId="0" xfId="0" applyAlignment="1" applyBorder="1" applyFill="1" applyFont="1">
      <alignment horizontal="center"/>
    </xf>
    <xf borderId="0" fillId="0" fontId="4" numFmtId="168" xfId="0" applyFont="1" applyNumberFormat="1"/>
    <xf borderId="13" fillId="3" fontId="4" numFmtId="0" xfId="0" applyAlignment="1" applyBorder="1" applyFill="1" applyFont="1">
      <alignment horizontal="center"/>
    </xf>
    <xf borderId="0" fillId="0" fontId="13" numFmtId="0" xfId="0" applyFont="1"/>
    <xf borderId="0" fillId="0" fontId="4" numFmtId="0" xfId="0" applyFont="1"/>
    <xf borderId="0" fillId="0" fontId="14" numFmtId="0" xfId="0" applyAlignment="1" applyFont="1">
      <alignment horizontal="center"/>
    </xf>
    <xf borderId="1" fillId="0" fontId="4" numFmtId="165" xfId="0" applyBorder="1" applyFont="1" applyNumberFormat="1"/>
    <xf borderId="2" fillId="0" fontId="12" numFmtId="0" xfId="0" applyAlignment="1" applyBorder="1" applyFont="1">
      <alignment horizontal="left"/>
    </xf>
    <xf borderId="14" fillId="4" fontId="4" numFmtId="165" xfId="0" applyAlignment="1" applyBorder="1" applyFill="1" applyFont="1" applyNumberFormat="1">
      <alignment horizontal="center"/>
    </xf>
    <xf borderId="1" fillId="0" fontId="4" numFmtId="166" xfId="0" applyBorder="1" applyFont="1" applyNumberFormat="1"/>
    <xf borderId="14" fillId="4" fontId="6" numFmtId="165" xfId="0" applyAlignment="1" applyBorder="1" applyFill="1" applyFont="1" applyNumberFormat="1">
      <alignment horizontal="center"/>
    </xf>
    <xf borderId="15" fillId="0" fontId="4" numFmtId="0" xfId="0" applyBorder="1" applyFont="1"/>
    <xf borderId="14" fillId="3" fontId="4" numFmtId="2" xfId="0" applyBorder="1" applyFill="1" applyFont="1" applyNumberFormat="1"/>
    <xf borderId="16" fillId="0" fontId="4" numFmtId="0" xfId="0" applyBorder="1" applyFont="1"/>
    <xf borderId="14" fillId="3" fontId="4" numFmtId="0" xfId="0" applyBorder="1" applyFill="1" applyFont="1"/>
    <xf borderId="14" fillId="0" fontId="12" numFmtId="167" xfId="0" applyBorder="1" applyFont="1" applyNumberFormat="1"/>
    <xf borderId="8" fillId="0" fontId="4" numFmtId="0" xfId="0" applyAlignment="1" applyBorder="1" applyFont="1">
      <alignment horizontal="center"/>
    </xf>
    <xf borderId="15" fillId="0" fontId="11" numFmtId="0" xfId="0" applyBorder="1" applyFont="1"/>
    <xf borderId="14" fillId="3" fontId="4" numFmtId="0" xfId="0" applyAlignment="1" applyBorder="1" applyFill="1" applyFont="1">
      <alignment readingOrder="0"/>
    </xf>
    <xf borderId="15" fillId="0" fontId="6" numFmtId="0" xfId="0" applyAlignment="1" applyBorder="1" applyFont="1">
      <alignment horizontal="left"/>
    </xf>
    <xf borderId="14" fillId="0" fontId="4" numFmtId="165" xfId="0" applyBorder="1" applyFont="1" applyNumberFormat="1"/>
    <xf borderId="14" fillId="3" fontId="4" numFmtId="2" xfId="0" applyAlignment="1" applyBorder="1" applyFill="1" applyFont="1" applyNumberFormat="1">
      <alignment readingOrder="0"/>
    </xf>
    <xf borderId="16" fillId="0" fontId="6" numFmtId="0" xfId="0" applyBorder="1" applyFont="1"/>
    <xf borderId="8" fillId="0" fontId="4" numFmtId="165" xfId="0" applyBorder="1" applyFont="1" applyNumberFormat="1"/>
    <xf borderId="15" fillId="0" fontId="4" numFmtId="0" xfId="0" applyAlignment="1" applyBorder="1" applyFont="1">
      <alignment horizontal="right"/>
    </xf>
    <xf borderId="8" fillId="0" fontId="6" numFmtId="0" xfId="0" applyAlignment="1" applyBorder="1" applyFont="1">
      <alignment horizontal="center"/>
    </xf>
    <xf borderId="14" fillId="4" fontId="4" numFmtId="165" xfId="0" applyAlignment="1" applyBorder="1" applyFill="1" applyFont="1" applyNumberFormat="1">
      <alignment horizontal="center" readingOrder="0"/>
    </xf>
    <xf borderId="6" fillId="0" fontId="4" numFmtId="166" xfId="0" applyBorder="1" applyFont="1" applyNumberFormat="1"/>
    <xf borderId="6" fillId="0" fontId="4" numFmtId="165" xfId="0" applyBorder="1" applyFont="1" applyNumberFormat="1"/>
    <xf borderId="14" fillId="4" fontId="6" numFmtId="165" xfId="0" applyAlignment="1" applyBorder="1" applyFill="1" applyFont="1" applyNumberFormat="1">
      <alignment horizontal="center" readingOrder="0"/>
    </xf>
    <xf borderId="14" fillId="0" fontId="6" numFmtId="165" xfId="0" applyBorder="1" applyFont="1" applyNumberFormat="1"/>
    <xf borderId="0" fillId="0" fontId="4" numFmtId="0" xfId="0" applyAlignment="1" applyFont="1">
      <alignment shrinkToFit="0" wrapText="1"/>
    </xf>
    <xf borderId="8" fillId="0" fontId="4" numFmtId="0" xfId="0" applyAlignment="1" applyBorder="1" applyFont="1">
      <alignment horizontal="right" vertical="center"/>
    </xf>
    <xf borderId="15" fillId="0" fontId="4" numFmtId="0" xfId="0" applyAlignment="1" applyBorder="1" applyFont="1">
      <alignment horizontal="right" vertical="center"/>
    </xf>
    <xf borderId="14" fillId="3" fontId="4" numFmtId="166" xfId="0" applyBorder="1" applyFill="1" applyFont="1" applyNumberFormat="1"/>
    <xf borderId="2" fillId="0" fontId="6" numFmtId="0" xfId="0" applyAlignment="1" applyBorder="1" applyFont="1">
      <alignment horizontal="center"/>
    </xf>
    <xf borderId="15" fillId="0" fontId="6" numFmtId="0" xfId="0" applyBorder="1" applyFont="1"/>
    <xf borderId="17" fillId="0" fontId="12" numFmtId="0" xfId="0" applyAlignment="1" applyBorder="1" applyFont="1">
      <alignment horizontal="left"/>
    </xf>
    <xf borderId="16" fillId="0" fontId="6" numFmtId="166" xfId="0" applyBorder="1" applyFont="1" applyNumberFormat="1"/>
    <xf borderId="18" fillId="0" fontId="11" numFmtId="0" xfId="0" applyBorder="1" applyFont="1"/>
    <xf borderId="2" fillId="5" fontId="6" numFmtId="0" xfId="0" applyAlignment="1" applyBorder="1" applyFill="1" applyFont="1">
      <alignment horizontal="center"/>
    </xf>
    <xf borderId="0" fillId="0" fontId="6" numFmtId="165" xfId="0" applyFont="1" applyNumberFormat="1"/>
    <xf borderId="3" fillId="0" fontId="4" numFmtId="0" xfId="0" applyAlignment="1" applyBorder="1" applyFont="1">
      <alignment horizontal="center"/>
    </xf>
    <xf borderId="14" fillId="0" fontId="6" numFmtId="165" xfId="0" applyAlignment="1" applyBorder="1" applyFont="1" applyNumberFormat="1">
      <alignment horizontal="center"/>
    </xf>
    <xf borderId="3" fillId="0" fontId="4" numFmtId="165" xfId="0" applyBorder="1" applyFont="1" applyNumberFormat="1"/>
    <xf borderId="19" fillId="0" fontId="12" numFmtId="167" xfId="0" applyBorder="1" applyFont="1" applyNumberFormat="1"/>
    <xf borderId="11" fillId="5" fontId="6" numFmtId="0" xfId="0" applyAlignment="1" applyBorder="1" applyFill="1" applyFont="1">
      <alignment horizontal="center"/>
    </xf>
    <xf borderId="0" fillId="0" fontId="4" numFmtId="0" xfId="0" applyAlignment="1" applyFont="1">
      <alignment horizontal="left" vertical="top"/>
    </xf>
    <xf borderId="0" fillId="0" fontId="6" numFmtId="166" xfId="0" applyFont="1" applyNumberFormat="1"/>
    <xf borderId="3" fillId="0" fontId="6" numFmtId="165" xfId="0" applyBorder="1" applyFont="1" applyNumberFormat="1"/>
    <xf borderId="16" fillId="0" fontId="4" numFmtId="166" xfId="0" applyBorder="1" applyFont="1" applyNumberFormat="1"/>
    <xf borderId="14" fillId="3" fontId="4" numFmtId="165" xfId="0" applyAlignment="1" applyBorder="1" applyFill="1" applyFont="1" applyNumberFormat="1">
      <alignment readingOrder="0"/>
    </xf>
    <xf borderId="20" fillId="0" fontId="15" numFmtId="0" xfId="0" applyAlignment="1" applyBorder="1" applyFont="1">
      <alignment horizontal="left"/>
    </xf>
    <xf borderId="3" fillId="0" fontId="4" numFmtId="0" xfId="0" applyBorder="1" applyFont="1"/>
    <xf borderId="21" fillId="0" fontId="11" numFmtId="0" xfId="0" applyBorder="1" applyFont="1"/>
    <xf borderId="14" fillId="3" fontId="4" numFmtId="165" xfId="0" applyBorder="1" applyFill="1" applyFont="1" applyNumberFormat="1"/>
    <xf borderId="2" fillId="3" fontId="4" numFmtId="2" xfId="0" applyAlignment="1" applyBorder="1" applyFill="1" applyFont="1" applyNumberFormat="1">
      <alignment horizontal="center"/>
    </xf>
    <xf borderId="21" fillId="0" fontId="12" numFmtId="167" xfId="0" applyBorder="1" applyFont="1" applyNumberFormat="1"/>
    <xf borderId="14" fillId="0" fontId="4" numFmtId="165" xfId="0" applyAlignment="1" applyBorder="1" applyFont="1" applyNumberFormat="1">
      <alignment readingOrder="0"/>
    </xf>
    <xf borderId="21" fillId="0" fontId="2" numFmtId="167" xfId="0" applyBorder="1" applyFont="1" applyNumberFormat="1"/>
    <xf borderId="2" fillId="3" fontId="4" numFmtId="2" xfId="0" applyAlignment="1" applyBorder="1" applyFill="1" applyFont="1" applyNumberFormat="1">
      <alignment horizontal="center" readingOrder="0"/>
    </xf>
    <xf borderId="22" fillId="0" fontId="12" numFmtId="167" xfId="0" applyBorder="1" applyFont="1" applyNumberFormat="1"/>
    <xf borderId="2" fillId="3" fontId="16" numFmtId="2" xfId="0" applyAlignment="1" applyBorder="1" applyFill="1" applyFont="1" applyNumberFormat="1">
      <alignment horizontal="center"/>
    </xf>
    <xf borderId="23" fillId="4" fontId="4" numFmtId="165" xfId="0" applyAlignment="1" applyBorder="1" applyFill="1" applyFont="1" applyNumberFormat="1">
      <alignment readingOrder="0"/>
    </xf>
    <xf borderId="2" fillId="6" fontId="9" numFmtId="0" xfId="0" applyAlignment="1" applyBorder="1" applyFill="1" applyFont="1">
      <alignment horizontal="left"/>
    </xf>
    <xf borderId="3" fillId="0" fontId="16" numFmtId="2" xfId="0" applyBorder="1" applyFont="1" applyNumberFormat="1"/>
    <xf borderId="3" fillId="0" fontId="16" numFmtId="0" xfId="0" applyBorder="1" applyFont="1"/>
    <xf borderId="23" fillId="4" fontId="4" numFmtId="165" xfId="0" applyBorder="1" applyFill="1" applyFont="1" applyNumberFormat="1"/>
    <xf borderId="15" fillId="0" fontId="4" numFmtId="166" xfId="0" applyBorder="1" applyFont="1" applyNumberFormat="1"/>
    <xf borderId="24" fillId="0" fontId="6" numFmtId="165" xfId="0" applyBorder="1" applyFont="1" applyNumberFormat="1"/>
    <xf borderId="10" fillId="0" fontId="12" numFmtId="167" xfId="0" applyBorder="1" applyFont="1" applyNumberFormat="1"/>
    <xf borderId="25" fillId="0" fontId="4" numFmtId="166" xfId="0" applyBorder="1" applyFont="1" applyNumberFormat="1"/>
    <xf borderId="0" fillId="0" fontId="12" numFmtId="167" xfId="0" applyFont="1" applyNumberFormat="1"/>
    <xf borderId="0" fillId="0" fontId="17" numFmtId="0" xfId="0" applyFont="1"/>
    <xf borderId="26" fillId="0" fontId="6" numFmtId="166" xfId="0" applyBorder="1" applyFont="1" applyNumberFormat="1"/>
    <xf borderId="26" fillId="0" fontId="6" numFmtId="165" xfId="0" applyBorder="1" applyFont="1" applyNumberFormat="1"/>
    <xf borderId="3" fillId="0" fontId="16" numFmtId="2" xfId="0" applyAlignment="1" applyBorder="1" applyFont="1" applyNumberFormat="1">
      <alignment horizontal="center"/>
    </xf>
    <xf borderId="0" fillId="0" fontId="18" numFmtId="0" xfId="0" applyFont="1"/>
    <xf borderId="0" fillId="0" fontId="18" numFmtId="167" xfId="0" applyFont="1" applyNumberFormat="1"/>
    <xf borderId="0" fillId="0" fontId="2" numFmtId="167" xfId="0" applyFont="1" applyNumberFormat="1"/>
    <xf borderId="0" fillId="0" fontId="18" numFmtId="165" xfId="0" applyFont="1" applyNumberFormat="1"/>
    <xf borderId="27" fillId="0" fontId="4" numFmtId="166" xfId="0" applyBorder="1" applyFont="1" applyNumberFormat="1"/>
    <xf borderId="2" fillId="3" fontId="4" numFmtId="0" xfId="0" applyAlignment="1" applyBorder="1" applyFill="1" applyFont="1">
      <alignment horizontal="left" shrinkToFit="0" wrapText="1"/>
    </xf>
    <xf borderId="0" fillId="0" fontId="19" numFmtId="167" xfId="0" applyFont="1" applyNumberFormat="1"/>
    <xf borderId="0" fillId="0" fontId="20" numFmtId="167" xfId="0" applyFont="1" applyNumberFormat="1"/>
    <xf borderId="0" fillId="0" fontId="18" numFmtId="167" xfId="0" applyFont="1" applyNumberFormat="1"/>
    <xf borderId="14" fillId="0" fontId="12" numFmtId="167" xfId="0" applyBorder="1" applyFont="1" applyNumberFormat="1"/>
    <xf borderId="0" fillId="0" fontId="21" numFmtId="0" xfId="0" applyFont="1"/>
    <xf borderId="23" fillId="5" fontId="4" numFmtId="0" xfId="0" applyAlignment="1" applyBorder="1" applyFill="1" applyFont="1">
      <alignment horizontal="center"/>
    </xf>
    <xf borderId="11" fillId="5" fontId="16" numFmtId="2" xfId="0" applyAlignment="1" applyBorder="1" applyFill="1" applyFont="1" applyNumberFormat="1">
      <alignment horizontal="center"/>
    </xf>
    <xf borderId="23" fillId="5" fontId="4" numFmtId="166" xfId="0" applyBorder="1" applyFill="1" applyFont="1" applyNumberFormat="1"/>
    <xf borderId="11" fillId="5" fontId="4" numFmtId="165" xfId="0" applyBorder="1" applyFill="1" applyFont="1" applyNumberFormat="1"/>
    <xf borderId="2" fillId="3" fontId="16" numFmtId="2" xfId="0" applyAlignment="1" applyBorder="1" applyFill="1" applyFont="1" applyNumberFormat="1">
      <alignment horizontal="center" readingOrder="0"/>
    </xf>
    <xf borderId="28" fillId="5" fontId="4" numFmtId="0" xfId="0" applyBorder="1" applyFill="1" applyFont="1"/>
    <xf borderId="6" fillId="0" fontId="4" numFmtId="2" xfId="0" applyAlignment="1" applyBorder="1" applyFont="1" applyNumberFormat="1">
      <alignment horizontal="center"/>
    </xf>
    <xf borderId="24" fillId="0" fontId="4" numFmtId="165" xfId="0" applyBorder="1" applyFont="1" applyNumberFormat="1"/>
    <xf borderId="19" fillId="0" fontId="12" numFmtId="167" xfId="0" applyBorder="1" applyFont="1" applyNumberFormat="1"/>
    <xf borderId="21" fillId="0" fontId="12" numFmtId="167" xfId="0" applyBorder="1" applyFont="1" applyNumberFormat="1"/>
    <xf borderId="21" fillId="0" fontId="2" numFmtId="0" xfId="0" applyBorder="1" applyFont="1"/>
    <xf borderId="22" fillId="0" fontId="12" numFmtId="167" xfId="0" applyBorder="1" applyFont="1" applyNumberFormat="1"/>
    <xf borderId="29" fillId="4" fontId="22" numFmtId="0" xfId="0" applyAlignment="1" applyBorder="1" applyFill="1" applyFont="1">
      <alignment horizontal="left"/>
    </xf>
    <xf borderId="30" fillId="0" fontId="11" numFmtId="0" xfId="0" applyBorder="1" applyFont="1"/>
    <xf borderId="30" fillId="4" fontId="22" numFmtId="167" xfId="0" applyBorder="1" applyFill="1" applyFont="1" applyNumberFormat="1"/>
    <xf borderId="31" fillId="4" fontId="22" numFmtId="167" xfId="0" applyBorder="1" applyFill="1" applyFont="1" applyNumberFormat="1"/>
    <xf borderId="0" fillId="0" fontId="4" numFmtId="169" xfId="0" applyFont="1" applyNumberFormat="1"/>
    <xf borderId="0" fillId="0" fontId="4" numFmtId="170" xfId="0" applyFont="1" applyNumberFormat="1"/>
    <xf borderId="2" fillId="0" fontId="6" numFmtId="0" xfId="0" applyAlignment="1" applyBorder="1" applyFont="1">
      <alignment horizontal="center" shrinkToFit="0" wrapText="1"/>
    </xf>
    <xf borderId="8" fillId="0" fontId="23" numFmtId="0" xfId="0" applyBorder="1" applyFont="1"/>
    <xf borderId="14" fillId="4" fontId="24" numFmtId="165" xfId="0" applyBorder="1" applyFill="1" applyFont="1" applyNumberFormat="1"/>
    <xf borderId="0" fillId="0" fontId="25" numFmtId="0" xfId="0" applyAlignment="1" applyFont="1">
      <alignment readingOrder="0"/>
    </xf>
    <xf borderId="14" fillId="4" fontId="4" numFmtId="165" xfId="0" applyBorder="1" applyFill="1" applyFont="1" applyNumberFormat="1"/>
    <xf borderId="0" fillId="0" fontId="4" numFmtId="2" xfId="0" applyFont="1" applyNumberFormat="1"/>
    <xf borderId="6" fillId="0" fontId="4" numFmtId="2" xfId="0" applyBorder="1" applyFont="1" applyNumberFormat="1"/>
    <xf borderId="1" fillId="0" fontId="4" numFmtId="2" xfId="0" applyBorder="1" applyFont="1" applyNumberFormat="1"/>
    <xf borderId="0" fillId="0" fontId="4" numFmtId="0" xfId="0" applyAlignment="1" applyFont="1">
      <alignment horizontal="left"/>
    </xf>
    <xf borderId="15" fillId="0" fontId="4" numFmtId="0" xfId="0" applyAlignment="1" applyBorder="1" applyFont="1">
      <alignment horizontal="left" vertical="center"/>
    </xf>
    <xf borderId="14" fillId="4" fontId="4" numFmtId="167" xfId="0" applyAlignment="1" applyBorder="1" applyFill="1" applyFont="1" applyNumberFormat="1">
      <alignment horizontal="center"/>
    </xf>
    <xf borderId="8" fillId="0" fontId="4" numFmtId="0" xfId="0" applyBorder="1" applyFont="1"/>
    <xf borderId="15" fillId="0" fontId="4" numFmtId="2" xfId="0" applyBorder="1" applyFont="1" applyNumberFormat="1"/>
    <xf borderId="3" fillId="0" fontId="4" numFmtId="2" xfId="0" applyAlignment="1" applyBorder="1" applyFont="1" applyNumberFormat="1">
      <alignment horizontal="center"/>
    </xf>
    <xf borderId="0" fillId="0" fontId="4" numFmtId="2" xfId="0" applyAlignment="1" applyFont="1" applyNumberFormat="1">
      <alignment horizontal="center"/>
    </xf>
    <xf borderId="8" fillId="0" fontId="26" numFmtId="0" xfId="0" applyAlignment="1" applyBorder="1" applyFont="1">
      <alignment horizontal="center"/>
    </xf>
    <xf borderId="2" fillId="3" fontId="4" numFmtId="0" xfId="0" applyAlignment="1" applyBorder="1" applyFill="1" applyFont="1">
      <alignment horizontal="center" readingOrder="0"/>
    </xf>
    <xf borderId="32" fillId="5" fontId="4" numFmtId="0" xfId="0" applyBorder="1" applyFill="1" applyFont="1"/>
    <xf borderId="11" fillId="5" fontId="4" numFmtId="0" xfId="0" applyBorder="1" applyFill="1" applyFont="1"/>
    <xf borderId="6" fillId="0" fontId="4" numFmtId="0" xfId="0" applyBorder="1" applyFont="1"/>
    <xf borderId="16" fillId="0" fontId="6" numFmtId="0" xfId="0" applyAlignment="1" applyBorder="1" applyFont="1">
      <alignment horizontal="center"/>
    </xf>
    <xf borderId="14" fillId="0" fontId="6" numFmtId="0" xfId="0" applyBorder="1" applyFont="1"/>
    <xf borderId="6" fillId="0" fontId="6" numFmtId="166" xfId="0" applyBorder="1" applyFont="1" applyNumberFormat="1"/>
    <xf borderId="1" fillId="0" fontId="4" numFmtId="0" xfId="0" applyBorder="1" applyFont="1"/>
    <xf borderId="1" fillId="0" fontId="6" numFmtId="166" xfId="0" applyBorder="1" applyFont="1" applyNumberFormat="1"/>
    <xf borderId="32" fillId="5" fontId="4" numFmtId="0" xfId="0" applyAlignment="1" applyBorder="1" applyFill="1" applyFont="1">
      <alignment horizontal="center"/>
    </xf>
    <xf borderId="3" fillId="0" fontId="4" numFmtId="166" xfId="0" applyBorder="1" applyFont="1" applyNumberFormat="1"/>
    <xf borderId="14" fillId="4" fontId="4" numFmtId="169" xfId="0" applyBorder="1" applyFill="1" applyFont="1" applyNumberFormat="1"/>
    <xf borderId="32" fillId="5" fontId="4" numFmtId="165" xfId="0" applyBorder="1" applyFill="1" applyFont="1" applyNumberFormat="1"/>
    <xf borderId="14" fillId="4" fontId="27" numFmtId="165" xfId="0" applyBorder="1" applyFill="1" applyFont="1" applyNumberFormat="1"/>
    <xf borderId="33" fillId="0" fontId="6" numFmtId="165" xfId="0" applyBorder="1" applyFont="1" applyNumberFormat="1"/>
    <xf borderId="34" fillId="0" fontId="4" numFmtId="166" xfId="0" applyBorder="1" applyFont="1" applyNumberFormat="1"/>
    <xf borderId="0" fillId="0" fontId="2" numFmtId="0" xfId="0" applyFont="1"/>
    <xf borderId="0" fillId="0" fontId="4" numFmtId="165" xfId="0" applyFont="1" applyNumberFormat="1"/>
    <xf borderId="2" fillId="3" fontId="4" numFmtId="0" xfId="0" applyAlignment="1" applyBorder="1" applyFill="1" applyFont="1">
      <alignment horizontal="center" shrinkToFit="0" wrapText="1"/>
    </xf>
    <xf borderId="1" fillId="0" fontId="4" numFmtId="165" xfId="0" applyBorder="1" applyFont="1" applyNumberFormat="1"/>
    <xf borderId="14" fillId="4" fontId="6" numFmtId="165" xfId="0" applyAlignment="1" applyBorder="1" applyFill="1" applyFont="1" applyNumberFormat="1">
      <alignment horizontal="center"/>
    </xf>
    <xf borderId="0" fillId="0" fontId="4" numFmtId="3" xfId="0" applyFont="1" applyNumberFormat="1"/>
    <xf borderId="14" fillId="4" fontId="4" numFmtId="165" xfId="0" applyBorder="1" applyFill="1" applyFont="1" applyNumberFormat="1"/>
    <xf borderId="23" fillId="5" fontId="4" numFmtId="0" xfId="0" applyAlignment="1" applyBorder="1" applyFill="1" applyFont="1">
      <alignment shrinkToFit="0" wrapText="1"/>
    </xf>
    <xf borderId="14" fillId="0" fontId="4" numFmtId="166" xfId="0" applyBorder="1" applyFont="1" applyNumberFormat="1"/>
    <xf borderId="23" fillId="5" fontId="4" numFmtId="0" xfId="0" applyBorder="1" applyFill="1" applyFont="1"/>
    <xf borderId="35" fillId="5" fontId="4" numFmtId="2" xfId="0" applyBorder="1" applyFill="1" applyFont="1" applyNumberFormat="1"/>
    <xf borderId="35" fillId="5" fontId="4" numFmtId="0" xfId="0" applyBorder="1" applyFill="1" applyFont="1"/>
    <xf borderId="36" fillId="5" fontId="4" numFmtId="0" xfId="0" applyBorder="1" applyFill="1" applyFont="1"/>
    <xf borderId="14" fillId="5" fontId="4" numFmtId="166" xfId="0" applyBorder="1" applyFill="1" applyFont="1" applyNumberFormat="1"/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left" readingOrder="0" vertical="top"/>
    </xf>
    <xf borderId="0" fillId="0" fontId="28" numFmtId="0" xfId="0" applyFont="1"/>
    <xf borderId="1" fillId="0" fontId="6" numFmtId="165" xfId="0" applyAlignment="1" applyBorder="1" applyFont="1" applyNumberFormat="1">
      <alignment horizontal="center"/>
    </xf>
    <xf borderId="14" fillId="4" fontId="4" numFmtId="169" xfId="0" applyBorder="1" applyFill="1" applyFont="1" applyNumberFormat="1"/>
    <xf borderId="14" fillId="0" fontId="6" numFmtId="166" xfId="0" applyBorder="1" applyFont="1" applyNumberFormat="1"/>
    <xf borderId="24" fillId="0" fontId="6" numFmtId="166" xfId="0" applyBorder="1" applyFont="1" applyNumberFormat="1"/>
    <xf borderId="0" fillId="0" fontId="29" numFmtId="0" xfId="0" applyAlignment="1" applyFont="1">
      <alignment horizontal="center"/>
    </xf>
    <xf borderId="0" fillId="0" fontId="4" numFmtId="49" xfId="0" applyFont="1" applyNumberFormat="1"/>
    <xf borderId="0" fillId="0" fontId="6" numFmtId="165" xfId="0" applyAlignment="1" applyFont="1" applyNumberFormat="1">
      <alignment horizontal="center"/>
    </xf>
    <xf borderId="0" fillId="0" fontId="30" numFmtId="0" xfId="0" applyFont="1"/>
    <xf borderId="6" fillId="0" fontId="4" numFmtId="165" xfId="0" applyBorder="1" applyFont="1" applyNumberFormat="1"/>
    <xf borderId="15" fillId="0" fontId="4" numFmtId="0" xfId="0" applyAlignment="1" applyBorder="1" applyFont="1">
      <alignment horizontal="left"/>
    </xf>
    <xf borderId="0" fillId="0" fontId="6" numFmtId="165" xfId="0" applyAlignment="1" applyFont="1" applyNumberFormat="1">
      <alignment horizontal="center" readingOrder="0"/>
    </xf>
    <xf borderId="0" fillId="0" fontId="31" numFmtId="0" xfId="0" applyAlignment="1" applyFont="1">
      <alignment readingOrder="0"/>
    </xf>
    <xf borderId="14" fillId="0" fontId="6" numFmtId="165" xfId="0" applyAlignment="1" applyBorder="1" applyFont="1" applyNumberFormat="1">
      <alignment readingOrder="0"/>
    </xf>
    <xf borderId="0" fillId="0" fontId="28" numFmtId="0" xfId="0" applyAlignment="1" applyFont="1">
      <alignment readingOrder="0"/>
    </xf>
    <xf borderId="1" fillId="0" fontId="4" numFmtId="49" xfId="0" applyBorder="1" applyFont="1" applyNumberFormat="1"/>
    <xf borderId="0" fillId="0" fontId="4" numFmtId="0" xfId="0" applyAlignment="1" applyFont="1">
      <alignment readingOrder="0"/>
    </xf>
    <xf borderId="26" fillId="0" fontId="6" numFmtId="165" xfId="0" applyAlignment="1" applyBorder="1" applyFont="1" applyNumberFormat="1">
      <alignment readingOrder="0"/>
    </xf>
    <xf borderId="27" fillId="0" fontId="4" numFmtId="165" xfId="0" applyBorder="1" applyFont="1" applyNumberFormat="1"/>
    <xf borderId="0" fillId="0" fontId="2" numFmtId="167" xfId="0" applyAlignment="1" applyFont="1" applyNumberFormat="1">
      <alignment readingOrder="0"/>
    </xf>
    <xf borderId="11" fillId="3" fontId="4" numFmtId="0" xfId="0" applyAlignment="1" applyBorder="1" applyFill="1" applyFont="1">
      <alignment horizontal="center"/>
    </xf>
    <xf borderId="1" fillId="0" fontId="4" numFmtId="0" xfId="0" applyAlignment="1" applyBorder="1" applyFont="1">
      <alignment horizontal="left"/>
    </xf>
    <xf borderId="15" fillId="0" fontId="4" numFmtId="0" xfId="0" applyAlignment="1" applyBorder="1" applyFont="1">
      <alignment horizontal="center"/>
    </xf>
    <xf borderId="2" fillId="0" fontId="6" numFmtId="0" xfId="0" applyAlignment="1" applyBorder="1" applyFont="1">
      <alignment horizontal="left"/>
    </xf>
    <xf borderId="2" fillId="3" fontId="4" numFmtId="0" xfId="0" applyAlignment="1" applyBorder="1" applyFill="1" applyFont="1">
      <alignment horizontal="left"/>
    </xf>
    <xf borderId="35" fillId="5" fontId="6" numFmtId="0" xfId="0" applyAlignment="1" applyBorder="1" applyFill="1" applyFont="1">
      <alignment horizontal="center"/>
    </xf>
    <xf borderId="6" fillId="0" fontId="6" numFmtId="165" xfId="0" applyAlignment="1" applyBorder="1" applyFont="1" applyNumberFormat="1">
      <alignment horizontal="center"/>
    </xf>
    <xf borderId="14" fillId="3" fontId="4" numFmtId="3" xfId="0" applyAlignment="1" applyBorder="1" applyFill="1" applyFont="1" applyNumberFormat="1">
      <alignment readingOrder="0"/>
    </xf>
    <xf borderId="15" fillId="0" fontId="4" numFmtId="169" xfId="0" applyBorder="1" applyFont="1" applyNumberFormat="1"/>
    <xf borderId="3" fillId="0" fontId="4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1.88"/>
    <col customWidth="1" min="2" max="2" width="16.0"/>
    <col customWidth="1" min="3" max="3" width="27.13"/>
    <col customWidth="1" hidden="1" min="4" max="4" width="2.25"/>
    <col customWidth="1" hidden="1" min="5" max="5" width="8.63"/>
    <col customWidth="1" min="6" max="22" width="8.63"/>
  </cols>
  <sheetData>
    <row r="1" ht="15.0" customHeight="1">
      <c r="A1" s="1"/>
      <c r="B1" s="1"/>
    </row>
    <row r="2" ht="18.75" customHeight="1">
      <c r="A2" s="3"/>
      <c r="B2" s="3"/>
      <c r="C2" s="5" t="s">
        <v>1</v>
      </c>
      <c r="D2" s="5"/>
      <c r="E2" s="5" t="s">
        <v>2</v>
      </c>
    </row>
    <row r="3" ht="18.75" customHeight="1">
      <c r="A3" s="13" t="s">
        <v>3</v>
      </c>
      <c r="B3" s="16"/>
      <c r="C3" s="16"/>
      <c r="D3" s="16"/>
      <c r="E3" s="17"/>
      <c r="F3" s="20"/>
    </row>
    <row r="4" ht="15.0" customHeight="1">
      <c r="A4" s="21" t="s">
        <v>7</v>
      </c>
      <c r="B4" s="23"/>
      <c r="C4" s="33">
        <f>Membership!J12+Membership!J13+Membership!J14+Membership!J15</f>
        <v>12450</v>
      </c>
      <c r="D4" s="35"/>
      <c r="E4" s="33">
        <f>Membership!L12+Membership!L13+Membership!L14+Membership!L15</f>
        <v>0</v>
      </c>
    </row>
    <row r="5" ht="15.0" customHeight="1">
      <c r="A5" s="44" t="s">
        <v>16</v>
      </c>
      <c r="B5" s="17"/>
      <c r="C5" s="52">
        <f>'Opening Social'!K16+'Holiday Social'!J16+'Conference Social'!I13+'Conference Social'!I14+'NRPA Social '!J12+'End of Year Social'!J13+'End of Year Social'!J14</f>
        <v>13905</v>
      </c>
      <c r="D5" s="35"/>
      <c r="E5" s="52">
        <f>'Opening Social'!M16+'Holiday Social'!L16+'Conference Social'!K13+'Conference Social'!K14+'NRPA Social '!L12+'End of Year Social'!L13+'End of Year Social'!L14</f>
        <v>0</v>
      </c>
    </row>
    <row r="6" ht="15.0" customHeight="1">
      <c r="A6" s="44" t="s">
        <v>28</v>
      </c>
      <c r="B6" s="17"/>
      <c r="C6" s="52">
        <f>'Meals for Gen. Meetings'!K14</f>
        <v>3060</v>
      </c>
      <c r="D6" s="35"/>
      <c r="E6" s="52">
        <f>'Meals for Gen. Meetings'!M14</f>
        <v>0</v>
      </c>
    </row>
    <row r="7" ht="15.0" customHeight="1">
      <c r="A7" s="44" t="s">
        <v>30</v>
      </c>
      <c r="B7" s="17"/>
      <c r="C7" s="52">
        <f>'Professional Development'!J18+'Early CH WS'!K13+'Parks &amp; NR'!K13+'Day Camp WS'!K13+'Day Camp WS'!K14+'Day Camp WS'!K15+'Day Camp WS'!K16+'Legislative Public Awareness'!J16</f>
        <v>10200</v>
      </c>
      <c r="D7" s="35"/>
      <c r="E7" s="52">
        <f>'Professional Development'!L18+'Early CH WS'!M13+'Parks &amp; NR'!M13+'Day Camp WS'!M13+'Day Camp WS'!M14+'Day Camp WS'!M15+'Day Camp WS'!M16+'Legislative Public Awareness'!L16</f>
        <v>0</v>
      </c>
    </row>
    <row r="8" ht="15.0" customHeight="1">
      <c r="A8" s="44" t="s">
        <v>37</v>
      </c>
      <c r="B8" s="17"/>
      <c r="C8" s="52">
        <f>Sponsorship!J21</f>
        <v>6000</v>
      </c>
      <c r="D8" s="35"/>
      <c r="E8" s="52">
        <f>Sponsorship!L21</f>
        <v>0</v>
      </c>
    </row>
    <row r="9" ht="15.75" customHeight="1">
      <c r="A9" s="74" t="s">
        <v>42</v>
      </c>
      <c r="B9" s="76"/>
      <c r="C9" s="82">
        <f>sum(Membership!J17:J19)</f>
        <v>1325</v>
      </c>
      <c r="D9" s="35"/>
      <c r="E9" s="82">
        <f>sum(Membership!L17:L19)</f>
        <v>0</v>
      </c>
    </row>
    <row r="10" ht="16.5" customHeight="1">
      <c r="A10" s="89" t="s">
        <v>47</v>
      </c>
      <c r="B10" s="91"/>
      <c r="C10" s="94">
        <f>SUM(C4:C9)</f>
        <v>46940</v>
      </c>
      <c r="D10" s="96"/>
      <c r="E10" s="98">
        <f>SUM(E4:E9)</f>
        <v>0</v>
      </c>
    </row>
    <row r="11" ht="12.75" customHeight="1"/>
    <row r="12" ht="18.75" customHeight="1">
      <c r="A12" s="101" t="s">
        <v>56</v>
      </c>
      <c r="B12" s="16"/>
      <c r="C12" s="16"/>
      <c r="D12" s="16"/>
      <c r="E12" s="17"/>
    </row>
    <row r="13" ht="15.0" customHeight="1">
      <c r="A13" s="21" t="s">
        <v>59</v>
      </c>
      <c r="B13" s="23"/>
      <c r="C13" s="107">
        <f>'Opening Social'!K31+'Holiday Social'!J31+'Conference Social'!I39+'NRPA Social '!J25+'End of Year Social'!J31</f>
        <v>14905.75</v>
      </c>
      <c r="D13" s="109"/>
      <c r="E13" s="107">
        <f>'Opening Social'!M31+'Holiday Social'!L31+'Conference Social'!K39+'NRPA Social '!L25+'End of Year Social'!L31</f>
        <v>0</v>
      </c>
    </row>
    <row r="14" ht="15.0" customHeight="1">
      <c r="A14" s="44" t="s">
        <v>65</v>
      </c>
      <c r="B14" s="17"/>
      <c r="C14" s="123">
        <f>Membership!J27+Membership!J29+Membership!J31+'Meals for Gen. Meetings'!K35</f>
        <v>7255</v>
      </c>
      <c r="D14" s="109"/>
      <c r="E14" s="123">
        <f>Membership!L27+Membership!L29+Membership!L31+'Meals for Gen. Meetings'!M35</f>
        <v>0</v>
      </c>
    </row>
    <row r="15" ht="15.0" customHeight="1">
      <c r="A15" s="44" t="s">
        <v>72</v>
      </c>
      <c r="B15" s="17"/>
      <c r="C15" s="123">
        <f>'Legislative Public Awareness'!J30</f>
        <v>5287.5</v>
      </c>
      <c r="D15" s="109"/>
      <c r="E15" s="123">
        <f>'Legislative Public Awareness'!L30</f>
        <v>0</v>
      </c>
    </row>
    <row r="16" ht="15.0" customHeight="1">
      <c r="A16" s="44" t="s">
        <v>76</v>
      </c>
      <c r="B16" s="17"/>
      <c r="C16" s="123">
        <f>'Professional Development'!J28+'Early CH WS'!K28+'Parks &amp; NR'!K28+'Day Camp WS'!K31</f>
        <v>4436.75</v>
      </c>
      <c r="D16" s="109"/>
      <c r="E16" s="123">
        <f>'Professional Development'!L28+'Early CH WS'!M28+'Parks &amp; NR'!M28+'Day Camp WS'!M31</f>
        <v>0</v>
      </c>
    </row>
    <row r="17" ht="15.0" customHeight="1">
      <c r="A17" s="44" t="s">
        <v>79</v>
      </c>
      <c r="B17" s="17"/>
      <c r="C17" s="123">
        <f>Membership!J33</f>
        <v>100</v>
      </c>
      <c r="D17" s="109"/>
      <c r="E17" s="123">
        <f>Membership!L33</f>
        <v>0</v>
      </c>
    </row>
    <row r="18" ht="15.0" customHeight="1">
      <c r="A18" s="44" t="s">
        <v>81</v>
      </c>
      <c r="B18" s="17"/>
      <c r="C18" s="123">
        <f>Membership!J35+Awards!J18+Awards!J19+Awards!J20+Awards!J21+Awards!J22+Awards!J23</f>
        <v>1595</v>
      </c>
      <c r="D18" s="109"/>
      <c r="E18" s="123">
        <f>Membership!L35+Awards!L18+Awards!L19+Awards!L20+Awards!L21+Awards!L22+Awards!L23</f>
        <v>0</v>
      </c>
    </row>
    <row r="19" ht="15.0" customHeight="1">
      <c r="A19" s="44" t="s">
        <v>84</v>
      </c>
      <c r="B19" s="17"/>
      <c r="C19" s="123">
        <f>Membership!J37</f>
        <v>11</v>
      </c>
      <c r="D19" s="109"/>
      <c r="E19" s="123">
        <f>Membership!L37</f>
        <v>0</v>
      </c>
    </row>
    <row r="20" ht="15.0" customHeight="1">
      <c r="A20" s="44" t="s">
        <v>87</v>
      </c>
      <c r="B20" s="17"/>
      <c r="C20" s="123">
        <f>Membership!J41+Awards!J24+Awards!J25</f>
        <v>2000</v>
      </c>
      <c r="D20" s="109"/>
      <c r="E20" s="123">
        <f>Membership!L41+Awards!L24+Awards!L25</f>
        <v>0</v>
      </c>
    </row>
    <row r="21" ht="15.0" customHeight="1">
      <c r="A21" s="44" t="s">
        <v>89</v>
      </c>
      <c r="B21" s="17"/>
      <c r="C21" s="123">
        <f>Membership!J39</f>
        <v>600</v>
      </c>
      <c r="D21" s="109"/>
      <c r="E21" s="123">
        <f>Membership!L39</f>
        <v>0</v>
      </c>
    </row>
    <row r="22" ht="15.0" customHeight="1">
      <c r="A22" s="44" t="s">
        <v>90</v>
      </c>
      <c r="B22" s="17"/>
      <c r="C22" s="123">
        <f>sum(Membership!J45:J53)</f>
        <v>1596.74</v>
      </c>
      <c r="D22" s="109"/>
      <c r="E22" s="123">
        <f>sum(Membership!L45:L53)</f>
        <v>0</v>
      </c>
    </row>
    <row r="23" ht="15.0" customHeight="1">
      <c r="A23" s="44" t="s">
        <v>91</v>
      </c>
      <c r="B23" s="17"/>
      <c r="C23" s="123">
        <f>Membership!J55+Membership!J57</f>
        <v>900</v>
      </c>
      <c r="D23" s="109"/>
      <c r="E23" s="123">
        <f>Membership!L55+Membership!L57</f>
        <v>0</v>
      </c>
    </row>
    <row r="24" ht="15.75" customHeight="1">
      <c r="A24" s="74" t="s">
        <v>92</v>
      </c>
      <c r="B24" s="76"/>
      <c r="C24" s="133">
        <f>'Professional Development'!J32</f>
        <v>6075</v>
      </c>
      <c r="D24" s="109"/>
      <c r="E24" s="133">
        <f>'Professional Development'!L32</f>
        <v>0</v>
      </c>
    </row>
    <row r="25" ht="16.5" customHeight="1">
      <c r="A25" s="89" t="s">
        <v>47</v>
      </c>
      <c r="B25" s="91"/>
      <c r="C25" s="134">
        <f>sum(C13:C24)</f>
        <v>44762.74</v>
      </c>
      <c r="D25" s="135"/>
      <c r="E25" s="136">
        <f>SUM(E13:E24)</f>
        <v>0</v>
      </c>
    </row>
    <row r="26" ht="13.5" customHeight="1"/>
    <row r="27" ht="15.75" customHeight="1">
      <c r="A27" s="137" t="s">
        <v>93</v>
      </c>
      <c r="B27" s="138"/>
      <c r="C27" s="139">
        <f>C10-C25</f>
        <v>2177.26</v>
      </c>
      <c r="D27" s="139"/>
      <c r="E27" s="140">
        <f>E10-E25</f>
        <v>0</v>
      </c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>
      <c r="A34" s="27"/>
    </row>
    <row r="35" ht="12.75" customHeight="1">
      <c r="B35" s="141"/>
    </row>
    <row r="36" ht="12.75" customHeight="1">
      <c r="B36" s="141"/>
    </row>
    <row r="37" ht="12.75" customHeight="1">
      <c r="B37" s="141"/>
    </row>
    <row r="38" ht="12.75" customHeight="1">
      <c r="B38" s="141"/>
    </row>
    <row r="39" ht="12.75" customHeight="1">
      <c r="B39" s="141"/>
    </row>
    <row r="40" ht="12.75" customHeight="1">
      <c r="B40" s="141"/>
    </row>
    <row r="41" ht="12.75" customHeight="1">
      <c r="A41" s="27"/>
      <c r="B41" s="141"/>
    </row>
    <row r="42" ht="12.75" customHeight="1"/>
    <row r="43" ht="12.75" customHeight="1">
      <c r="A43" s="27"/>
    </row>
    <row r="44" ht="12.75" customHeight="1">
      <c r="A44" s="41"/>
      <c r="B44" s="141"/>
    </row>
    <row r="45" ht="12.75" customHeight="1">
      <c r="A45" s="41"/>
      <c r="B45" s="141"/>
    </row>
    <row r="46" ht="12.75" customHeight="1">
      <c r="A46" s="41"/>
      <c r="B46" s="141"/>
    </row>
    <row r="47" ht="12.75" customHeight="1">
      <c r="A47" s="41"/>
      <c r="B47" s="142"/>
    </row>
    <row r="48" ht="12.75" customHeight="1">
      <c r="A48" s="41"/>
      <c r="B48" s="141"/>
    </row>
    <row r="49" ht="12.75" customHeight="1">
      <c r="A49" s="41"/>
      <c r="B49" s="141"/>
    </row>
    <row r="50" ht="12.75" customHeight="1">
      <c r="A50" s="41"/>
      <c r="B50" s="141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3">
    <mergeCell ref="A3:E3"/>
    <mergeCell ref="A4:B4"/>
    <mergeCell ref="A5:B5"/>
    <mergeCell ref="A6:B6"/>
    <mergeCell ref="A7:B7"/>
    <mergeCell ref="A8:B8"/>
    <mergeCell ref="A9:B9"/>
    <mergeCell ref="A10:B10"/>
    <mergeCell ref="A12:E12"/>
    <mergeCell ref="A13:B13"/>
    <mergeCell ref="A14:B14"/>
    <mergeCell ref="A15:B15"/>
    <mergeCell ref="A16:B16"/>
    <mergeCell ref="A17:B17"/>
    <mergeCell ref="A25:B25"/>
    <mergeCell ref="A27:B27"/>
    <mergeCell ref="A18:B18"/>
    <mergeCell ref="A19:B19"/>
    <mergeCell ref="A20:B20"/>
    <mergeCell ref="A21:B21"/>
    <mergeCell ref="A22:B22"/>
    <mergeCell ref="A23:B23"/>
    <mergeCell ref="A24:B24"/>
  </mergeCells>
  <printOptions/>
  <pageMargins bottom="1.0" footer="0.0" header="0.0" left="0.75" right="1.3622291021671826" top="1.0"/>
  <pageSetup scale="7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6.88"/>
    <col customWidth="1" min="3" max="3" width="6.88"/>
    <col customWidth="1" min="4" max="4" width="6.63"/>
    <col customWidth="1" min="5" max="5" width="11.13"/>
    <col customWidth="1" min="6" max="6" width="6.38"/>
    <col customWidth="1" min="7" max="7" width="10.88"/>
    <col customWidth="1" min="8" max="8" width="9.13"/>
    <col customWidth="1" min="9" max="9" width="2.63"/>
    <col customWidth="1" min="10" max="10" width="6.88"/>
    <col customWidth="1" min="11" max="11" width="12.88"/>
    <col customWidth="1" min="12" max="12" width="2.38"/>
    <col customWidth="1" min="13" max="13" width="9.5"/>
    <col customWidth="1" min="14" max="26" width="8.63"/>
  </cols>
  <sheetData>
    <row r="1" ht="12.75" customHeight="1">
      <c r="A1" s="2" t="s">
        <v>0</v>
      </c>
      <c r="K1" s="4"/>
      <c r="N1" s="191"/>
      <c r="O1" s="11"/>
      <c r="P1" s="11"/>
      <c r="Q1" s="11"/>
    </row>
    <row r="2" ht="12.75" customHeight="1">
      <c r="A2" s="8" t="s">
        <v>4</v>
      </c>
      <c r="N2" s="191"/>
      <c r="O2" s="11"/>
      <c r="P2" s="11"/>
      <c r="Q2" s="11"/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K3" s="192"/>
      <c r="M3" s="9"/>
      <c r="N3" s="191"/>
      <c r="O3" s="11"/>
      <c r="P3" s="11"/>
      <c r="Q3" s="11"/>
    </row>
    <row r="4" ht="25.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6"/>
      <c r="K4" s="17"/>
      <c r="M4" s="9"/>
      <c r="N4" s="191"/>
      <c r="O4" s="11"/>
      <c r="P4" s="11"/>
      <c r="Q4" s="11"/>
    </row>
    <row r="5" ht="12.75" customHeight="1">
      <c r="A5" s="22"/>
      <c r="B5" s="22"/>
      <c r="C5" s="24"/>
      <c r="D5" s="25"/>
      <c r="E5" s="24"/>
      <c r="F5" s="24"/>
      <c r="G5" s="24"/>
      <c r="H5" s="24"/>
      <c r="I5" s="24"/>
      <c r="J5" s="22"/>
      <c r="K5" s="30"/>
      <c r="M5" s="9"/>
      <c r="N5" s="191"/>
      <c r="O5" s="11"/>
      <c r="P5" s="11"/>
      <c r="Q5" s="11"/>
    </row>
    <row r="6" ht="12.75" customHeight="1">
      <c r="A6" s="27" t="s">
        <v>9</v>
      </c>
      <c r="C6" s="28" t="s">
        <v>138</v>
      </c>
      <c r="D6" s="16"/>
      <c r="E6" s="16"/>
      <c r="F6" s="16"/>
      <c r="G6" s="16"/>
      <c r="H6" s="16"/>
      <c r="I6" s="17"/>
      <c r="J6" s="29"/>
      <c r="M6" s="9"/>
      <c r="N6" s="191"/>
      <c r="O6" s="11"/>
      <c r="P6" s="11"/>
      <c r="Q6" s="11"/>
    </row>
    <row r="7" ht="12.75" customHeight="1">
      <c r="A7" s="27" t="s">
        <v>12</v>
      </c>
      <c r="C7" s="28" t="s">
        <v>139</v>
      </c>
      <c r="D7" s="16"/>
      <c r="E7" s="16"/>
      <c r="F7" s="16"/>
      <c r="G7" s="16"/>
      <c r="H7" s="16"/>
      <c r="I7" s="17"/>
      <c r="J7" s="29"/>
      <c r="M7" s="9"/>
      <c r="N7" s="191"/>
      <c r="O7" s="11"/>
      <c r="P7" s="11"/>
      <c r="Q7" s="11"/>
    </row>
    <row r="8" ht="12.75" customHeight="1">
      <c r="B8" s="38"/>
      <c r="J8" s="15"/>
      <c r="K8" s="9"/>
      <c r="M8" s="9"/>
      <c r="N8" s="191"/>
      <c r="O8" s="11"/>
      <c r="P8" s="11"/>
      <c r="Q8" s="11"/>
    </row>
    <row r="9" ht="12.75" customHeight="1">
      <c r="A9" s="40" t="s">
        <v>15</v>
      </c>
      <c r="J9" s="15"/>
      <c r="K9" s="9"/>
      <c r="M9" s="9"/>
      <c r="N9" s="196"/>
      <c r="O9" s="11"/>
      <c r="P9" s="11"/>
      <c r="Q9" s="11"/>
    </row>
    <row r="10" ht="12.75" customHeight="1">
      <c r="J10" s="15"/>
      <c r="K10" s="9"/>
      <c r="M10" s="9"/>
      <c r="N10" s="196"/>
      <c r="O10" s="11"/>
      <c r="P10" s="11"/>
      <c r="Q10" s="11"/>
    </row>
    <row r="11" ht="12.75" customHeight="1">
      <c r="A11" s="27" t="s">
        <v>18</v>
      </c>
      <c r="B11" s="27" t="s">
        <v>19</v>
      </c>
      <c r="J11" s="15"/>
      <c r="K11" s="9"/>
      <c r="M11" s="197"/>
      <c r="N11" s="191"/>
      <c r="O11" s="11"/>
      <c r="P11" s="11"/>
      <c r="Q11" s="11"/>
    </row>
    <row r="12" ht="12.75" customHeight="1">
      <c r="J12" s="46"/>
      <c r="K12" s="43"/>
      <c r="M12" s="198"/>
      <c r="N12" s="199"/>
      <c r="O12" s="11"/>
      <c r="P12" s="11"/>
      <c r="Q12" s="11"/>
    </row>
    <row r="13" ht="12.75" customHeight="1">
      <c r="A13" s="41">
        <v>406.0</v>
      </c>
      <c r="B13" s="41" t="s">
        <v>140</v>
      </c>
      <c r="C13" s="201" t="s">
        <v>26</v>
      </c>
      <c r="D13" s="58">
        <v>16.0</v>
      </c>
      <c r="E13" s="50" t="s">
        <v>24</v>
      </c>
      <c r="F13" s="51">
        <v>1.0</v>
      </c>
      <c r="G13" s="53" t="s">
        <v>25</v>
      </c>
      <c r="J13" s="51">
        <v>75.0</v>
      </c>
      <c r="K13" s="57">
        <f>D13*J13</f>
        <v>1200</v>
      </c>
      <c r="M13" s="202"/>
      <c r="N13" s="203"/>
      <c r="O13" s="11"/>
      <c r="P13" s="11"/>
      <c r="Q13" s="11"/>
    </row>
    <row r="14" ht="12.75" customHeight="1">
      <c r="G14" s="27" t="s">
        <v>33</v>
      </c>
      <c r="K14" s="204">
        <v>1200.0</v>
      </c>
      <c r="M14" s="202"/>
      <c r="N14" s="199"/>
      <c r="O14" s="205"/>
      <c r="P14" s="191"/>
      <c r="Q14" s="191"/>
      <c r="R14" s="191"/>
    </row>
    <row r="15" ht="12.75" customHeight="1">
      <c r="J15" s="15"/>
      <c r="K15" s="65"/>
      <c r="M15" s="198"/>
      <c r="N15" s="199"/>
    </row>
    <row r="16" ht="12.75" customHeight="1">
      <c r="A16" s="40" t="s">
        <v>38</v>
      </c>
      <c r="J16" s="15"/>
      <c r="K16" s="9"/>
      <c r="M16" s="198"/>
      <c r="N16" s="199"/>
    </row>
    <row r="17" ht="12.75" customHeight="1">
      <c r="J17" s="15"/>
      <c r="K17" s="43"/>
      <c r="M17" s="198"/>
      <c r="N17" s="199"/>
    </row>
    <row r="18" ht="12.75" customHeight="1">
      <c r="A18" s="27" t="s">
        <v>40</v>
      </c>
      <c r="B18" s="27" t="s">
        <v>19</v>
      </c>
      <c r="E18" s="72" t="s">
        <v>41</v>
      </c>
      <c r="F18" s="16"/>
      <c r="G18" s="16"/>
      <c r="H18" s="16"/>
      <c r="I18" s="17"/>
      <c r="J18" s="75"/>
      <c r="K18" s="67" t="s">
        <v>43</v>
      </c>
      <c r="M18" s="198"/>
      <c r="N18" s="199"/>
    </row>
    <row r="19" ht="12.75" customHeight="1">
      <c r="A19" s="27"/>
      <c r="B19" s="27"/>
      <c r="E19" s="79"/>
      <c r="F19" s="79"/>
      <c r="G19" s="79"/>
      <c r="H19" s="79"/>
      <c r="J19" s="15"/>
      <c r="K19" s="81"/>
      <c r="M19" s="198"/>
      <c r="N19" s="199"/>
    </row>
    <row r="20" ht="12.75" customHeight="1">
      <c r="A20" s="31">
        <v>505.0</v>
      </c>
      <c r="B20" s="84" t="s">
        <v>141</v>
      </c>
      <c r="D20" s="155"/>
      <c r="E20" s="93" t="s">
        <v>142</v>
      </c>
      <c r="F20" s="16"/>
      <c r="G20" s="16"/>
      <c r="H20" s="16"/>
      <c r="I20" s="17"/>
      <c r="J20" s="87"/>
      <c r="K20" s="88">
        <v>800.0</v>
      </c>
      <c r="M20" s="198"/>
      <c r="N20" s="199"/>
      <c r="O20" s="205"/>
      <c r="P20" s="191"/>
      <c r="Q20" s="191"/>
      <c r="R20" s="191"/>
      <c r="S20" s="191"/>
    </row>
    <row r="21" ht="12.75" customHeight="1">
      <c r="A21" s="31"/>
      <c r="B21" s="84"/>
      <c r="D21" s="157"/>
      <c r="E21" s="156"/>
      <c r="F21" s="156"/>
      <c r="G21" s="156"/>
      <c r="H21" s="156"/>
      <c r="J21" s="15"/>
      <c r="K21" s="81"/>
      <c r="M21" s="198"/>
      <c r="N21" s="199"/>
      <c r="O21" s="191"/>
      <c r="P21" s="191"/>
      <c r="Q21" s="191"/>
    </row>
    <row r="22" ht="12.75" customHeight="1">
      <c r="A22" s="31">
        <v>505.0</v>
      </c>
      <c r="B22" s="41" t="s">
        <v>143</v>
      </c>
      <c r="E22" s="28" t="s">
        <v>144</v>
      </c>
      <c r="F22" s="16"/>
      <c r="G22" s="16"/>
      <c r="H22" s="16"/>
      <c r="I22" s="17"/>
      <c r="J22" s="87"/>
      <c r="K22" s="88">
        <v>100.0</v>
      </c>
      <c r="M22" s="202"/>
      <c r="N22" s="203"/>
      <c r="O22" s="205"/>
      <c r="P22" s="191"/>
      <c r="Q22" s="191"/>
    </row>
    <row r="23" ht="12.75" customHeight="1">
      <c r="A23" s="31"/>
      <c r="E23" s="79"/>
      <c r="F23" s="79"/>
      <c r="G23" s="79"/>
      <c r="H23" s="79"/>
      <c r="J23" s="15"/>
      <c r="K23" s="81"/>
      <c r="M23" s="198"/>
      <c r="N23" s="199"/>
    </row>
    <row r="24" ht="12.75" customHeight="1">
      <c r="A24" s="189">
        <v>505.0</v>
      </c>
      <c r="B24" s="41" t="s">
        <v>146</v>
      </c>
      <c r="E24" s="28"/>
      <c r="F24" s="16"/>
      <c r="G24" s="16"/>
      <c r="H24" s="16"/>
      <c r="I24" s="17"/>
      <c r="J24" s="87"/>
      <c r="K24" s="92">
        <v>0.0</v>
      </c>
      <c r="M24" s="198"/>
      <c r="N24" s="196"/>
    </row>
    <row r="25" ht="12.75" customHeight="1">
      <c r="A25" s="31"/>
      <c r="E25" s="79"/>
      <c r="F25" s="79"/>
      <c r="G25" s="79"/>
      <c r="H25" s="79"/>
      <c r="J25" s="15"/>
      <c r="K25" s="81"/>
      <c r="M25" s="198"/>
      <c r="N25" s="191"/>
    </row>
    <row r="26" ht="12.75" customHeight="1">
      <c r="A26" s="189">
        <v>505.0</v>
      </c>
      <c r="B26" s="41" t="s">
        <v>58</v>
      </c>
      <c r="E26" s="28" t="s">
        <v>147</v>
      </c>
      <c r="F26" s="16"/>
      <c r="G26" s="16"/>
      <c r="H26" s="16"/>
      <c r="I26" s="17"/>
      <c r="J26" s="87"/>
      <c r="K26" s="92">
        <f>75*0.75</f>
        <v>56.25</v>
      </c>
      <c r="M26" s="198"/>
      <c r="N26" s="191"/>
    </row>
    <row r="27" ht="12.75" customHeight="1">
      <c r="M27" s="198"/>
      <c r="N27" s="191"/>
    </row>
    <row r="28" ht="12.75" customHeight="1">
      <c r="G28" s="27" t="s">
        <v>57</v>
      </c>
      <c r="H28" s="27"/>
      <c r="J28" s="105"/>
      <c r="K28" s="204">
        <v>956.75</v>
      </c>
      <c r="M28" s="198"/>
      <c r="N28" s="191"/>
    </row>
    <row r="29" ht="13.5" customHeight="1">
      <c r="G29" s="27"/>
      <c r="H29" s="27"/>
      <c r="J29" s="15"/>
      <c r="K29" s="106"/>
      <c r="M29" s="198"/>
      <c r="N29" s="191"/>
    </row>
    <row r="30" ht="13.5" customHeight="1">
      <c r="A30" s="110"/>
      <c r="G30" s="27" t="s">
        <v>62</v>
      </c>
      <c r="H30" s="27"/>
      <c r="J30" s="108"/>
      <c r="K30" s="208">
        <v>243.25</v>
      </c>
      <c r="M30" s="198"/>
      <c r="N30" s="191"/>
    </row>
    <row r="31" ht="12.75" customHeight="1">
      <c r="J31" s="15"/>
      <c r="K31" s="209"/>
      <c r="M31" s="9"/>
      <c r="N31" s="191"/>
    </row>
    <row r="32" ht="12.75" customHeight="1">
      <c r="J32" s="15"/>
      <c r="K32" s="9"/>
      <c r="N32" s="191"/>
    </row>
    <row r="33" ht="12.75" customHeight="1">
      <c r="N33" s="191"/>
    </row>
    <row r="34" ht="12.75" customHeight="1">
      <c r="N34" s="191"/>
    </row>
    <row r="35" ht="12.75" customHeight="1">
      <c r="N35" s="191"/>
    </row>
    <row r="36" ht="12.75" customHeight="1">
      <c r="N36" s="191"/>
    </row>
    <row r="37" ht="12.75" customHeight="1">
      <c r="N37" s="191"/>
    </row>
    <row r="38" ht="12.75" customHeight="1">
      <c r="N38" s="191"/>
    </row>
    <row r="39" ht="12.75" customHeight="1">
      <c r="N39" s="191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E22:I22"/>
    <mergeCell ref="E24:I24"/>
    <mergeCell ref="E26:I26"/>
    <mergeCell ref="A2:K2"/>
    <mergeCell ref="A4:K4"/>
    <mergeCell ref="C6:I6"/>
    <mergeCell ref="C7:I7"/>
    <mergeCell ref="G13:H13"/>
    <mergeCell ref="E18:I18"/>
    <mergeCell ref="E20:I20"/>
  </mergeCells>
  <printOptions/>
  <pageMargins bottom="1.0" footer="0.0" header="0.0" left="0.75" right="0.75" top="1.0"/>
  <pageSetup scale="7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6.25"/>
    <col customWidth="1" min="3" max="3" width="7.38"/>
    <col customWidth="1" min="4" max="4" width="5.13"/>
    <col customWidth="1" min="5" max="5" width="25.38"/>
    <col customWidth="1" min="6" max="6" width="1.88"/>
    <col customWidth="1" min="7" max="7" width="17.63"/>
    <col customWidth="1" min="9" max="9" width="2.88"/>
    <col customWidth="1" min="11" max="11" width="13.0"/>
    <col hidden="1" min="13" max="13" width="12.63"/>
  </cols>
  <sheetData>
    <row r="1">
      <c r="A1" s="2" t="s">
        <v>0</v>
      </c>
      <c r="K1" s="4"/>
    </row>
    <row r="2">
      <c r="A2" s="8" t="s">
        <v>4</v>
      </c>
    </row>
    <row r="3">
      <c r="A3" s="10"/>
      <c r="B3" s="10"/>
      <c r="C3" s="10"/>
      <c r="D3" s="12"/>
      <c r="E3" s="10"/>
      <c r="F3" s="10"/>
      <c r="G3" s="10"/>
      <c r="H3" s="10"/>
      <c r="I3" s="10"/>
      <c r="J3" s="10"/>
      <c r="K3" s="192"/>
      <c r="M3" s="9"/>
    </row>
    <row r="4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6"/>
      <c r="K4" s="17"/>
      <c r="M4" s="9"/>
    </row>
    <row r="5">
      <c r="A5" s="22"/>
      <c r="B5" s="22"/>
      <c r="C5" s="24"/>
      <c r="D5" s="25"/>
      <c r="E5" s="24"/>
      <c r="F5" s="24"/>
      <c r="G5" s="24"/>
      <c r="H5" s="24"/>
      <c r="I5" s="24"/>
      <c r="J5" s="22"/>
      <c r="K5" s="30"/>
      <c r="M5" s="9"/>
    </row>
    <row r="6">
      <c r="A6" s="27" t="s">
        <v>9</v>
      </c>
      <c r="C6" s="28" t="s">
        <v>138</v>
      </c>
      <c r="D6" s="16"/>
      <c r="E6" s="16"/>
      <c r="F6" s="16"/>
      <c r="G6" s="16"/>
      <c r="H6" s="16"/>
      <c r="I6" s="17"/>
      <c r="J6" s="29"/>
      <c r="M6" s="9"/>
    </row>
    <row r="7">
      <c r="A7" s="27" t="s">
        <v>12</v>
      </c>
      <c r="C7" s="159" t="s">
        <v>145</v>
      </c>
      <c r="D7" s="16"/>
      <c r="E7" s="16"/>
      <c r="F7" s="16"/>
      <c r="G7" s="16"/>
      <c r="H7" s="16"/>
      <c r="I7" s="17"/>
      <c r="J7" s="29"/>
      <c r="M7" s="9"/>
    </row>
    <row r="8">
      <c r="B8" s="38"/>
      <c r="J8" s="15"/>
      <c r="K8" s="9"/>
      <c r="M8" s="9"/>
    </row>
    <row r="9">
      <c r="A9" s="40" t="s">
        <v>15</v>
      </c>
      <c r="J9" s="15"/>
      <c r="K9" s="9"/>
      <c r="M9" s="9"/>
    </row>
    <row r="10">
      <c r="J10" s="15"/>
      <c r="K10" s="9"/>
      <c r="M10" s="9"/>
    </row>
    <row r="11">
      <c r="A11" s="27" t="s">
        <v>18</v>
      </c>
      <c r="B11" s="27" t="s">
        <v>19</v>
      </c>
      <c r="J11" s="15"/>
      <c r="K11" s="9"/>
      <c r="M11" s="206"/>
    </row>
    <row r="12">
      <c r="J12" s="15"/>
      <c r="K12" s="43"/>
      <c r="M12" s="47" t="s">
        <v>20</v>
      </c>
    </row>
    <row r="13">
      <c r="A13" s="207">
        <v>406.0</v>
      </c>
      <c r="B13" s="41" t="s">
        <v>140</v>
      </c>
      <c r="C13" s="201" t="s">
        <v>26</v>
      </c>
      <c r="D13" s="58">
        <v>10.0</v>
      </c>
      <c r="E13" s="50" t="s">
        <v>24</v>
      </c>
      <c r="F13" s="51">
        <v>1.0</v>
      </c>
      <c r="G13" s="53" t="s">
        <v>25</v>
      </c>
      <c r="I13" s="55">
        <v>40.0</v>
      </c>
      <c r="K13" s="57">
        <f>I13*D13</f>
        <v>400</v>
      </c>
      <c r="M13" s="47"/>
    </row>
    <row r="14">
      <c r="G14" s="27" t="s">
        <v>33</v>
      </c>
      <c r="K14" s="204">
        <f>SUM(K13)</f>
        <v>400</v>
      </c>
      <c r="M14" s="66">
        <f>SUM(M13)</f>
        <v>0</v>
      </c>
    </row>
    <row r="15">
      <c r="J15" s="15"/>
      <c r="K15" s="65"/>
      <c r="M15" s="47"/>
    </row>
    <row r="16">
      <c r="A16" s="40" t="s">
        <v>38</v>
      </c>
      <c r="J16" s="15"/>
      <c r="K16" s="9"/>
      <c r="M16" s="47"/>
    </row>
    <row r="17">
      <c r="J17" s="15"/>
      <c r="K17" s="43"/>
      <c r="M17" s="47"/>
    </row>
    <row r="18">
      <c r="A18" s="27" t="s">
        <v>40</v>
      </c>
      <c r="B18" s="27" t="s">
        <v>19</v>
      </c>
      <c r="E18" s="72" t="s">
        <v>41</v>
      </c>
      <c r="F18" s="16"/>
      <c r="G18" s="16"/>
      <c r="H18" s="16"/>
      <c r="I18" s="17"/>
      <c r="J18" s="75"/>
      <c r="K18" s="67" t="s">
        <v>43</v>
      </c>
      <c r="M18" s="47"/>
    </row>
    <row r="19">
      <c r="A19" s="27"/>
      <c r="B19" s="27"/>
      <c r="E19" s="79"/>
      <c r="F19" s="79"/>
      <c r="G19" s="79"/>
      <c r="H19" s="79"/>
      <c r="J19" s="15"/>
      <c r="K19" s="81"/>
      <c r="M19" s="47"/>
    </row>
    <row r="20">
      <c r="A20" s="31">
        <v>505.0</v>
      </c>
      <c r="B20" s="84" t="s">
        <v>141</v>
      </c>
      <c r="D20" s="155"/>
      <c r="E20" s="93"/>
      <c r="F20" s="16"/>
      <c r="G20" s="16"/>
      <c r="H20" s="16"/>
      <c r="I20" s="17"/>
      <c r="J20" s="87"/>
      <c r="K20" s="88">
        <v>0.0</v>
      </c>
      <c r="M20" s="47"/>
    </row>
    <row r="21">
      <c r="A21" s="31"/>
      <c r="B21" s="84"/>
      <c r="D21" s="157"/>
      <c r="E21" s="156"/>
      <c r="F21" s="156"/>
      <c r="G21" s="156"/>
      <c r="H21" s="156"/>
      <c r="J21" s="15"/>
      <c r="K21" s="81"/>
      <c r="M21" s="47"/>
    </row>
    <row r="22">
      <c r="A22" s="31">
        <v>505.0</v>
      </c>
      <c r="B22" s="41" t="s">
        <v>143</v>
      </c>
      <c r="E22" s="28"/>
      <c r="F22" s="16"/>
      <c r="G22" s="16"/>
      <c r="H22" s="16"/>
      <c r="I22" s="17"/>
      <c r="J22" s="87"/>
      <c r="K22" s="88">
        <v>0.0</v>
      </c>
      <c r="M22" s="47"/>
    </row>
    <row r="23">
      <c r="A23" s="31"/>
      <c r="E23" s="79"/>
      <c r="F23" s="79"/>
      <c r="G23" s="79"/>
      <c r="H23" s="79"/>
      <c r="J23" s="15"/>
      <c r="K23" s="81"/>
      <c r="M23" s="47"/>
    </row>
    <row r="24">
      <c r="A24" s="189">
        <v>505.0</v>
      </c>
      <c r="B24" s="41" t="s">
        <v>146</v>
      </c>
      <c r="E24" s="159" t="s">
        <v>148</v>
      </c>
      <c r="F24" s="16"/>
      <c r="G24" s="16"/>
      <c r="H24" s="16"/>
      <c r="I24" s="17"/>
      <c r="J24" s="87"/>
      <c r="K24" s="88">
        <v>400.0</v>
      </c>
      <c r="M24" s="66"/>
    </row>
    <row r="25">
      <c r="A25" s="31"/>
      <c r="E25" s="79"/>
      <c r="F25" s="79"/>
      <c r="G25" s="79"/>
      <c r="H25" s="79"/>
      <c r="J25" s="15"/>
      <c r="K25" s="81"/>
      <c r="M25" s="47"/>
    </row>
    <row r="26">
      <c r="A26" s="189">
        <v>505.0</v>
      </c>
      <c r="B26" s="207" t="s">
        <v>136</v>
      </c>
      <c r="E26" s="159" t="s">
        <v>149</v>
      </c>
      <c r="F26" s="16"/>
      <c r="G26" s="16"/>
      <c r="H26" s="16"/>
      <c r="I26" s="17"/>
      <c r="J26" s="87"/>
      <c r="K26" s="88">
        <f>40*0.75</f>
        <v>30</v>
      </c>
      <c r="M26" s="47"/>
    </row>
    <row r="27">
      <c r="M27" s="47"/>
    </row>
    <row r="28">
      <c r="G28" s="27" t="s">
        <v>57</v>
      </c>
      <c r="H28" s="27"/>
      <c r="J28" s="105"/>
      <c r="K28" s="204">
        <f>sum(K20:K26)</f>
        <v>430</v>
      </c>
      <c r="M28" s="47">
        <f>sum(M20:M26)</f>
        <v>0</v>
      </c>
    </row>
    <row r="29">
      <c r="G29" s="27"/>
      <c r="H29" s="27"/>
      <c r="J29" s="15"/>
      <c r="K29" s="106"/>
      <c r="M29" s="47"/>
    </row>
    <row r="30">
      <c r="A30" s="110"/>
      <c r="G30" s="27" t="s">
        <v>62</v>
      </c>
      <c r="H30" s="27"/>
      <c r="J30" s="108"/>
      <c r="K30" s="208">
        <f>K14-K28</f>
        <v>-30</v>
      </c>
      <c r="M30" s="47">
        <f>M14-M28</f>
        <v>0</v>
      </c>
    </row>
    <row r="31">
      <c r="J31" s="15"/>
      <c r="K31" s="209"/>
      <c r="M31" s="65"/>
    </row>
  </sheetData>
  <mergeCells count="10">
    <mergeCell ref="E22:I22"/>
    <mergeCell ref="E24:I24"/>
    <mergeCell ref="E26:I26"/>
    <mergeCell ref="A2:K2"/>
    <mergeCell ref="A4:K4"/>
    <mergeCell ref="C6:I6"/>
    <mergeCell ref="C7:I7"/>
    <mergeCell ref="G13:H13"/>
    <mergeCell ref="E18:I18"/>
    <mergeCell ref="E20:I20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5.75"/>
    <col customWidth="1" min="3" max="3" width="9.13"/>
    <col customWidth="1" min="4" max="4" width="6.63"/>
    <col customWidth="1" min="5" max="5" width="11.13"/>
    <col customWidth="1" min="6" max="6" width="6.38"/>
    <col customWidth="1" min="7" max="7" width="10.88"/>
    <col customWidth="1" min="8" max="8" width="9.13"/>
    <col customWidth="1" min="9" max="9" width="2.63"/>
    <col customWidth="1" min="10" max="10" width="10.75"/>
    <col customWidth="1" min="11" max="11" width="12.88"/>
    <col customWidth="1" min="12" max="12" width="8.63"/>
    <col customWidth="1" hidden="1" min="13" max="14" width="8.63"/>
    <col customWidth="1" hidden="1" min="15" max="15" width="10.75"/>
    <col customWidth="1" hidden="1" min="16" max="20" width="8.63"/>
    <col customWidth="1" min="21" max="26" width="8.63"/>
  </cols>
  <sheetData>
    <row r="1" ht="12.75" customHeight="1">
      <c r="A1" s="2" t="s">
        <v>0</v>
      </c>
      <c r="K1" s="4"/>
      <c r="O1" s="11"/>
      <c r="P1" s="11"/>
      <c r="Q1" s="11"/>
    </row>
    <row r="2" ht="12.75" customHeight="1">
      <c r="A2" s="8" t="s">
        <v>4</v>
      </c>
      <c r="O2" s="11"/>
      <c r="P2" s="11"/>
      <c r="Q2" s="11"/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K3" s="192"/>
      <c r="M3" s="9"/>
      <c r="O3" s="11"/>
      <c r="P3" s="11"/>
      <c r="Q3" s="11"/>
    </row>
    <row r="4" ht="12.7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6"/>
      <c r="K4" s="17"/>
      <c r="M4" s="9"/>
      <c r="O4" s="11"/>
      <c r="P4" s="11"/>
      <c r="Q4" s="11"/>
    </row>
    <row r="5" ht="12.75" customHeight="1">
      <c r="A5" s="22"/>
      <c r="B5" s="22"/>
      <c r="C5" s="24"/>
      <c r="D5" s="25"/>
      <c r="E5" s="24"/>
      <c r="F5" s="24"/>
      <c r="G5" s="24"/>
      <c r="H5" s="24"/>
      <c r="I5" s="24"/>
      <c r="J5" s="22"/>
      <c r="K5" s="30"/>
      <c r="M5" s="9"/>
      <c r="O5" s="11"/>
      <c r="P5" s="11"/>
      <c r="Q5" s="11"/>
    </row>
    <row r="6" ht="12.75" customHeight="1">
      <c r="A6" s="27" t="s">
        <v>9</v>
      </c>
      <c r="C6" s="28" t="s">
        <v>138</v>
      </c>
      <c r="D6" s="16"/>
      <c r="E6" s="16"/>
      <c r="F6" s="16"/>
      <c r="G6" s="16"/>
      <c r="H6" s="16"/>
      <c r="I6" s="17"/>
      <c r="J6" s="29"/>
      <c r="M6" s="9"/>
      <c r="O6" s="11"/>
      <c r="P6" s="11"/>
      <c r="Q6" s="11"/>
    </row>
    <row r="7" ht="12.75" customHeight="1">
      <c r="A7" s="27" t="s">
        <v>12</v>
      </c>
      <c r="C7" s="28" t="s">
        <v>150</v>
      </c>
      <c r="D7" s="16"/>
      <c r="E7" s="16"/>
      <c r="F7" s="16"/>
      <c r="G7" s="16"/>
      <c r="H7" s="16"/>
      <c r="I7" s="17"/>
      <c r="J7" s="29"/>
      <c r="M7" s="9"/>
      <c r="O7" s="11"/>
      <c r="P7" s="11"/>
      <c r="Q7" s="11"/>
    </row>
    <row r="8" ht="12.75" customHeight="1">
      <c r="B8" s="38"/>
      <c r="J8" s="15"/>
      <c r="K8" s="9"/>
      <c r="M8" s="9"/>
      <c r="O8" s="11"/>
      <c r="P8" s="11"/>
      <c r="Q8" s="11"/>
    </row>
    <row r="9" ht="12.75" customHeight="1">
      <c r="A9" s="40" t="s">
        <v>15</v>
      </c>
      <c r="J9" s="15"/>
      <c r="K9" s="9"/>
      <c r="M9" s="9"/>
      <c r="N9" s="42"/>
      <c r="O9" s="146">
        <v>2026.0</v>
      </c>
      <c r="P9" s="11"/>
      <c r="Q9" s="11"/>
    </row>
    <row r="10" ht="12.75" customHeight="1">
      <c r="J10" s="15"/>
      <c r="K10" s="9"/>
      <c r="M10" s="9"/>
      <c r="N10" s="42"/>
      <c r="O10" s="11"/>
      <c r="P10" s="146" t="s">
        <v>151</v>
      </c>
      <c r="Q10" s="146" t="s">
        <v>152</v>
      </c>
    </row>
    <row r="11" ht="12.75" customHeight="1">
      <c r="A11" s="27" t="s">
        <v>18</v>
      </c>
      <c r="B11" s="27" t="s">
        <v>19</v>
      </c>
      <c r="J11" s="15"/>
      <c r="K11" s="9"/>
      <c r="M11" s="47" t="s">
        <v>20</v>
      </c>
      <c r="O11" s="146" t="s">
        <v>153</v>
      </c>
      <c r="P11" s="11"/>
      <c r="Q11" s="11"/>
      <c r="R11" s="210">
        <v>10.0</v>
      </c>
      <c r="S11" s="210">
        <v>15.0</v>
      </c>
    </row>
    <row r="12" ht="12.75" customHeight="1">
      <c r="J12" s="46"/>
      <c r="K12" s="43"/>
      <c r="M12" s="47"/>
      <c r="N12" s="11"/>
      <c r="O12" s="146" t="s">
        <v>154</v>
      </c>
      <c r="P12" s="11"/>
      <c r="Q12" s="11"/>
      <c r="R12" s="210">
        <v>12.0</v>
      </c>
      <c r="S12" s="210">
        <v>17.0</v>
      </c>
    </row>
    <row r="13" ht="12.75" customHeight="1">
      <c r="A13" s="41">
        <v>406.0</v>
      </c>
      <c r="B13" s="207" t="s">
        <v>155</v>
      </c>
      <c r="C13" s="48" t="s">
        <v>22</v>
      </c>
      <c r="D13" s="58">
        <v>10.0</v>
      </c>
      <c r="E13" s="50" t="s">
        <v>24</v>
      </c>
      <c r="F13" s="51">
        <v>1.0</v>
      </c>
      <c r="G13" s="53" t="s">
        <v>25</v>
      </c>
      <c r="J13" s="51">
        <v>250.0</v>
      </c>
      <c r="K13" s="57">
        <f t="shared" ref="K13:K16" si="1">J13*D13</f>
        <v>2500</v>
      </c>
      <c r="M13" s="66"/>
      <c r="N13" s="11"/>
      <c r="O13" s="11"/>
      <c r="P13" s="11"/>
      <c r="Q13" s="11"/>
    </row>
    <row r="14" ht="12.75" customHeight="1">
      <c r="A14" s="41">
        <v>406.0</v>
      </c>
      <c r="B14" s="207" t="s">
        <v>156</v>
      </c>
      <c r="C14" s="48" t="s">
        <v>22</v>
      </c>
      <c r="D14" s="58">
        <v>15.0</v>
      </c>
      <c r="E14" s="50" t="s">
        <v>24</v>
      </c>
      <c r="F14" s="51">
        <v>1.0</v>
      </c>
      <c r="G14" s="53" t="s">
        <v>25</v>
      </c>
      <c r="J14" s="51"/>
      <c r="K14" s="57">
        <f t="shared" si="1"/>
        <v>0</v>
      </c>
      <c r="M14" s="66"/>
      <c r="N14" s="11"/>
      <c r="O14" s="11"/>
      <c r="P14" s="11"/>
      <c r="Q14" s="11"/>
    </row>
    <row r="15" ht="12.75" customHeight="1">
      <c r="A15" s="41">
        <v>406.0</v>
      </c>
      <c r="B15" s="207" t="s">
        <v>157</v>
      </c>
      <c r="C15" s="48" t="s">
        <v>22</v>
      </c>
      <c r="D15" s="58">
        <v>12.0</v>
      </c>
      <c r="E15" s="50" t="s">
        <v>24</v>
      </c>
      <c r="F15" s="51">
        <v>1.0</v>
      </c>
      <c r="G15" s="53" t="s">
        <v>25</v>
      </c>
      <c r="J15" s="51">
        <v>50.0</v>
      </c>
      <c r="K15" s="57">
        <f t="shared" si="1"/>
        <v>600</v>
      </c>
      <c r="M15" s="66"/>
      <c r="N15" s="11"/>
      <c r="O15" s="11"/>
      <c r="P15" s="11"/>
      <c r="Q15" s="11"/>
    </row>
    <row r="16" ht="12.75" customHeight="1">
      <c r="A16" s="41">
        <v>406.0</v>
      </c>
      <c r="B16" s="2" t="s">
        <v>158</v>
      </c>
      <c r="C16" s="48" t="s">
        <v>22</v>
      </c>
      <c r="D16" s="58">
        <v>17.0</v>
      </c>
      <c r="F16" s="51">
        <v>1.0</v>
      </c>
      <c r="G16" s="53" t="s">
        <v>25</v>
      </c>
      <c r="J16" s="51"/>
      <c r="K16" s="57">
        <f t="shared" si="1"/>
        <v>0</v>
      </c>
      <c r="M16" s="47"/>
      <c r="N16" s="11"/>
    </row>
    <row r="17" ht="12.75" customHeight="1">
      <c r="C17" s="48"/>
      <c r="G17" s="27" t="s">
        <v>33</v>
      </c>
      <c r="K17" s="67">
        <f>sum(K13:K16)</f>
        <v>3100</v>
      </c>
      <c r="M17" s="47">
        <f>SUM(M13:M15)</f>
        <v>0</v>
      </c>
      <c r="N17" s="11"/>
    </row>
    <row r="18" ht="12.75" customHeight="1">
      <c r="J18" s="15"/>
      <c r="K18" s="65"/>
      <c r="M18" s="47"/>
      <c r="N18" s="11"/>
    </row>
    <row r="19" ht="12.75" customHeight="1">
      <c r="A19" s="40" t="s">
        <v>38</v>
      </c>
      <c r="J19" s="15"/>
      <c r="K19" s="9"/>
      <c r="M19" s="47"/>
      <c r="N19" s="11"/>
    </row>
    <row r="20" ht="12.75" customHeight="1">
      <c r="J20" s="15"/>
      <c r="K20" s="43"/>
      <c r="M20" s="47"/>
      <c r="N20" s="11"/>
    </row>
    <row r="21" ht="12.75" customHeight="1">
      <c r="A21" s="27" t="s">
        <v>40</v>
      </c>
      <c r="B21" s="27" t="s">
        <v>19</v>
      </c>
      <c r="E21" s="72" t="s">
        <v>41</v>
      </c>
      <c r="F21" s="16"/>
      <c r="G21" s="16"/>
      <c r="H21" s="16"/>
      <c r="I21" s="17"/>
      <c r="J21" s="75"/>
      <c r="K21" s="67" t="s">
        <v>43</v>
      </c>
      <c r="M21" s="47"/>
      <c r="N21" s="11"/>
    </row>
    <row r="22" ht="12.75" customHeight="1">
      <c r="A22" s="27"/>
      <c r="B22" s="27"/>
      <c r="E22" s="79"/>
      <c r="F22" s="79"/>
      <c r="G22" s="79"/>
      <c r="H22" s="79"/>
      <c r="J22" s="15"/>
      <c r="K22" s="81"/>
      <c r="M22" s="47"/>
      <c r="N22" s="11"/>
    </row>
    <row r="23" ht="12.75" customHeight="1">
      <c r="A23" s="31">
        <v>505.0</v>
      </c>
      <c r="B23" s="84" t="s">
        <v>159</v>
      </c>
      <c r="D23" s="155"/>
      <c r="E23" s="93" t="s">
        <v>160</v>
      </c>
      <c r="F23" s="16"/>
      <c r="G23" s="16"/>
      <c r="H23" s="16"/>
      <c r="I23" s="17"/>
      <c r="J23" s="87"/>
      <c r="K23" s="92">
        <v>1000.0</v>
      </c>
      <c r="M23" s="47"/>
      <c r="N23" s="11"/>
    </row>
    <row r="24" ht="12.75" customHeight="1">
      <c r="A24" s="31"/>
      <c r="B24" s="84"/>
      <c r="D24" s="157"/>
      <c r="E24" s="156"/>
      <c r="F24" s="156"/>
      <c r="G24" s="156"/>
      <c r="H24" s="156"/>
      <c r="J24" s="15"/>
      <c r="K24" s="81"/>
      <c r="M24" s="47"/>
      <c r="N24" s="11"/>
    </row>
    <row r="25" ht="12.75" customHeight="1">
      <c r="A25" s="31">
        <v>505.0</v>
      </c>
      <c r="B25" s="41" t="s">
        <v>161</v>
      </c>
      <c r="E25" s="28" t="s">
        <v>162</v>
      </c>
      <c r="F25" s="16"/>
      <c r="G25" s="16"/>
      <c r="H25" s="16"/>
      <c r="I25" s="17"/>
      <c r="J25" s="87"/>
      <c r="K25" s="92">
        <v>1600.0</v>
      </c>
      <c r="M25" s="47"/>
      <c r="N25" s="11"/>
    </row>
    <row r="26" ht="12.75" customHeight="1">
      <c r="A26" s="31"/>
      <c r="E26" s="79"/>
      <c r="F26" s="79"/>
      <c r="G26" s="79"/>
      <c r="H26" s="79"/>
      <c r="J26" s="15"/>
      <c r="K26" s="81"/>
      <c r="M26" s="47"/>
      <c r="N26" s="11"/>
    </row>
    <row r="27" ht="12.75" customHeight="1">
      <c r="A27" s="189">
        <v>505.0</v>
      </c>
      <c r="B27" s="41" t="s">
        <v>146</v>
      </c>
      <c r="E27" s="28" t="s">
        <v>163</v>
      </c>
      <c r="F27" s="16"/>
      <c r="G27" s="16"/>
      <c r="H27" s="16"/>
      <c r="I27" s="17"/>
      <c r="J27" s="87"/>
      <c r="K27" s="92">
        <v>150.0</v>
      </c>
      <c r="M27" s="47"/>
      <c r="N27" s="11"/>
    </row>
    <row r="28" ht="12.75" customHeight="1">
      <c r="A28" s="31"/>
      <c r="E28" s="79"/>
      <c r="F28" s="79"/>
      <c r="G28" s="79"/>
      <c r="H28" s="79"/>
      <c r="J28" s="15"/>
      <c r="K28" s="81"/>
      <c r="M28" s="47"/>
      <c r="N28" s="42"/>
    </row>
    <row r="29" ht="12.75" customHeight="1">
      <c r="A29" s="189">
        <v>505.0</v>
      </c>
      <c r="B29" s="41" t="s">
        <v>58</v>
      </c>
      <c r="E29" s="159" t="s">
        <v>164</v>
      </c>
      <c r="F29" s="16"/>
      <c r="G29" s="16"/>
      <c r="H29" s="16"/>
      <c r="I29" s="17"/>
      <c r="J29" s="87"/>
      <c r="K29" s="92">
        <f>0.75*300</f>
        <v>225</v>
      </c>
      <c r="M29" s="47"/>
    </row>
    <row r="30" ht="12.75" customHeight="1">
      <c r="J30" s="15"/>
      <c r="K30" s="81"/>
      <c r="M30" s="47"/>
    </row>
    <row r="31" ht="12.75" customHeight="1">
      <c r="G31" s="27" t="s">
        <v>57</v>
      </c>
      <c r="H31" s="27"/>
      <c r="J31" s="105"/>
      <c r="K31" s="67">
        <f>sum(K23:K29)</f>
        <v>2975</v>
      </c>
      <c r="M31" s="47">
        <f>sum(M23:M29)</f>
        <v>0</v>
      </c>
    </row>
    <row r="32" ht="13.5" customHeight="1">
      <c r="G32" s="27"/>
      <c r="H32" s="27"/>
      <c r="J32" s="15"/>
      <c r="K32" s="106"/>
      <c r="M32" s="47"/>
    </row>
    <row r="33" ht="13.5" customHeight="1">
      <c r="G33" s="27" t="s">
        <v>62</v>
      </c>
      <c r="H33" s="27"/>
      <c r="J33" s="108"/>
      <c r="K33" s="112">
        <f>K17-K31</f>
        <v>125</v>
      </c>
      <c r="M33" s="47">
        <f>M17-M31</f>
        <v>0</v>
      </c>
    </row>
    <row r="34" ht="12.75" customHeight="1">
      <c r="A34" s="110"/>
      <c r="J34" s="15"/>
      <c r="K34" s="209"/>
      <c r="M34" s="9"/>
    </row>
    <row r="35" ht="12.75" customHeight="1">
      <c r="J35" s="15"/>
      <c r="K35" s="9"/>
      <c r="M35" s="9"/>
    </row>
    <row r="36" ht="12.75" customHeight="1">
      <c r="J36" s="15"/>
      <c r="K36" s="9"/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13">
    <mergeCell ref="G16:H16"/>
    <mergeCell ref="E21:I21"/>
    <mergeCell ref="E23:I23"/>
    <mergeCell ref="E25:I25"/>
    <mergeCell ref="E27:I27"/>
    <mergeCell ref="E29:I29"/>
    <mergeCell ref="A2:K2"/>
    <mergeCell ref="A4:K4"/>
    <mergeCell ref="C6:I6"/>
    <mergeCell ref="C7:I7"/>
    <mergeCell ref="G13:H13"/>
    <mergeCell ref="G14:H14"/>
    <mergeCell ref="G15:H15"/>
  </mergeCells>
  <printOptions/>
  <pageMargins bottom="1.0" footer="0.0" header="0.0" left="0.75" right="0.75" top="1.0"/>
  <pageSetup scale="75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22.13"/>
    <col customWidth="1" min="3" max="3" width="9.13"/>
    <col customWidth="1" min="4" max="4" width="8.75"/>
    <col customWidth="1" min="5" max="5" width="11.13"/>
    <col customWidth="1" min="6" max="6" width="6.38"/>
    <col customWidth="1" min="7" max="7" width="10.88"/>
    <col customWidth="1" min="8" max="8" width="9.13"/>
    <col customWidth="1" min="9" max="9" width="5.88"/>
    <col customWidth="1" min="10" max="10" width="13.63"/>
    <col customWidth="1" min="11" max="11" width="2.38"/>
    <col customWidth="1" hidden="1" min="12" max="12" width="8.63"/>
    <col customWidth="1" min="13" max="27" width="8.63"/>
  </cols>
  <sheetData>
    <row r="1" ht="12.75" customHeight="1">
      <c r="A1" s="2" t="s">
        <v>0</v>
      </c>
      <c r="J1" s="4"/>
    </row>
    <row r="2" ht="12.75" customHeight="1">
      <c r="A2" s="8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L3" s="9"/>
      <c r="S3" s="15"/>
    </row>
    <row r="4" ht="12.7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7"/>
      <c r="L4" s="9"/>
      <c r="S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2"/>
      <c r="L5" s="9"/>
      <c r="S5" s="15"/>
    </row>
    <row r="6" ht="12.75" customHeight="1">
      <c r="A6" s="26" t="s">
        <v>9</v>
      </c>
      <c r="C6" s="28" t="s">
        <v>166</v>
      </c>
      <c r="D6" s="16"/>
      <c r="E6" s="16"/>
      <c r="F6" s="16"/>
      <c r="G6" s="16"/>
      <c r="H6" s="17"/>
      <c r="I6" s="29"/>
      <c r="L6" s="9"/>
      <c r="N6" s="31"/>
      <c r="S6" s="15"/>
    </row>
    <row r="7" ht="12.75" customHeight="1">
      <c r="A7" s="7" t="s">
        <v>12</v>
      </c>
      <c r="C7" s="32"/>
      <c r="D7" s="34"/>
      <c r="E7" s="36"/>
      <c r="F7" s="37"/>
      <c r="G7" s="16"/>
      <c r="H7" s="211"/>
      <c r="I7" s="15"/>
      <c r="L7" s="9"/>
      <c r="N7" s="31"/>
      <c r="O7" s="31"/>
      <c r="P7" s="31"/>
      <c r="Q7" s="31"/>
      <c r="R7" s="31"/>
      <c r="S7" s="15"/>
    </row>
    <row r="8" ht="12.75" customHeight="1">
      <c r="B8" s="38"/>
      <c r="I8" s="15"/>
      <c r="L8" s="9"/>
      <c r="Y8" s="31"/>
    </row>
    <row r="9" ht="12.75" customHeight="1">
      <c r="A9" s="8" t="s">
        <v>15</v>
      </c>
      <c r="G9" s="41"/>
      <c r="I9" s="15"/>
      <c r="L9" s="43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31"/>
    </row>
    <row r="10" ht="12.75" customHeight="1">
      <c r="G10" s="41"/>
      <c r="I10" s="15"/>
      <c r="L10" s="45" t="s">
        <v>95</v>
      </c>
      <c r="M10" s="158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31"/>
    </row>
    <row r="11" ht="12.75" customHeight="1">
      <c r="A11" s="7" t="s">
        <v>18</v>
      </c>
      <c r="B11" s="27" t="s">
        <v>19</v>
      </c>
      <c r="G11" s="41"/>
      <c r="I11" s="46"/>
      <c r="L11" s="45"/>
      <c r="Y11" s="31"/>
    </row>
    <row r="12" ht="12.75" customHeight="1">
      <c r="A12" s="31">
        <v>407.0</v>
      </c>
      <c r="B12" s="41" t="s">
        <v>168</v>
      </c>
      <c r="C12" s="48" t="s">
        <v>22</v>
      </c>
      <c r="D12" s="49">
        <v>0.0</v>
      </c>
      <c r="E12" s="50" t="s">
        <v>24</v>
      </c>
      <c r="F12" s="51">
        <v>1.0</v>
      </c>
      <c r="G12" s="53" t="s">
        <v>25</v>
      </c>
      <c r="H12" s="54"/>
      <c r="I12" s="51">
        <v>0.0</v>
      </c>
      <c r="J12" s="57">
        <v>0.0</v>
      </c>
      <c r="L12" s="153"/>
      <c r="M12" s="144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"/>
      <c r="AA12" s="15"/>
    </row>
    <row r="13" ht="12.75" customHeight="1">
      <c r="A13" s="31">
        <v>407.0</v>
      </c>
      <c r="B13" s="41" t="s">
        <v>13</v>
      </c>
      <c r="C13" s="48" t="s">
        <v>22</v>
      </c>
      <c r="D13" s="49">
        <v>0.0</v>
      </c>
      <c r="E13" s="50" t="s">
        <v>24</v>
      </c>
      <c r="F13" s="51">
        <v>1.0</v>
      </c>
      <c r="G13" s="53" t="s">
        <v>25</v>
      </c>
      <c r="H13" s="54"/>
      <c r="I13" s="51">
        <v>1.0</v>
      </c>
      <c r="J13" s="57">
        <v>250.0</v>
      </c>
      <c r="L13" s="153"/>
      <c r="M13" s="144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4"/>
    </row>
    <row r="14" ht="12.75" customHeight="1">
      <c r="A14" s="31">
        <v>407.0</v>
      </c>
      <c r="B14" s="41" t="s">
        <v>169</v>
      </c>
      <c r="C14" s="48" t="s">
        <v>22</v>
      </c>
      <c r="D14" s="49">
        <v>0.0</v>
      </c>
      <c r="E14" s="50" t="s">
        <v>24</v>
      </c>
      <c r="F14" s="51">
        <v>1.0</v>
      </c>
      <c r="G14" s="53" t="s">
        <v>25</v>
      </c>
      <c r="H14" s="54"/>
      <c r="I14" s="51">
        <v>1.0</v>
      </c>
      <c r="J14" s="57">
        <v>250.0</v>
      </c>
      <c r="L14" s="153"/>
      <c r="M14" s="14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"/>
      <c r="AA14" s="15"/>
    </row>
    <row r="15" ht="12.75" customHeight="1">
      <c r="A15" s="31">
        <v>407.0</v>
      </c>
      <c r="B15" s="41" t="s">
        <v>170</v>
      </c>
      <c r="C15" s="48" t="s">
        <v>22</v>
      </c>
      <c r="D15" s="49">
        <v>0.0</v>
      </c>
      <c r="E15" s="50" t="s">
        <v>24</v>
      </c>
      <c r="F15" s="51">
        <v>1.0</v>
      </c>
      <c r="G15" s="53" t="s">
        <v>25</v>
      </c>
      <c r="H15" s="54"/>
      <c r="I15" s="51">
        <v>1.0</v>
      </c>
      <c r="J15" s="95">
        <v>5000.0</v>
      </c>
      <c r="L15" s="153"/>
      <c r="M15" s="144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"/>
      <c r="AA15" s="15"/>
    </row>
    <row r="16" ht="12.75" customHeight="1">
      <c r="A16" s="31">
        <v>407.0</v>
      </c>
      <c r="B16" s="41" t="s">
        <v>171</v>
      </c>
      <c r="C16" s="48" t="s">
        <v>22</v>
      </c>
      <c r="D16" s="49">
        <v>0.0</v>
      </c>
      <c r="E16" s="50" t="s">
        <v>24</v>
      </c>
      <c r="F16" s="51">
        <v>1.0</v>
      </c>
      <c r="G16" s="53" t="s">
        <v>25</v>
      </c>
      <c r="H16" s="54"/>
      <c r="I16" s="51">
        <v>1.0</v>
      </c>
      <c r="J16" s="57">
        <v>0.0</v>
      </c>
      <c r="L16" s="153"/>
      <c r="M16" s="144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"/>
      <c r="AA16" s="15"/>
    </row>
    <row r="17" ht="12.75" customHeight="1">
      <c r="A17" s="31">
        <v>407.0</v>
      </c>
      <c r="B17" s="41" t="s">
        <v>172</v>
      </c>
      <c r="C17" s="48" t="s">
        <v>22</v>
      </c>
      <c r="D17" s="49">
        <v>0.0</v>
      </c>
      <c r="E17" s="50" t="s">
        <v>24</v>
      </c>
      <c r="F17" s="51">
        <v>1.0</v>
      </c>
      <c r="G17" s="53" t="s">
        <v>25</v>
      </c>
      <c r="H17" s="213"/>
      <c r="I17" s="51">
        <v>1.0</v>
      </c>
      <c r="J17" s="95">
        <v>500.0</v>
      </c>
      <c r="L17" s="153"/>
    </row>
    <row r="18" ht="12.75" customHeight="1">
      <c r="A18" s="31">
        <v>407.0</v>
      </c>
      <c r="B18" s="41" t="s">
        <v>174</v>
      </c>
      <c r="C18" s="48" t="s">
        <v>22</v>
      </c>
      <c r="D18" s="49">
        <v>0.0</v>
      </c>
      <c r="E18" s="50" t="s">
        <v>24</v>
      </c>
      <c r="F18" s="51">
        <v>1.0</v>
      </c>
      <c r="G18" s="53" t="s">
        <v>25</v>
      </c>
      <c r="H18" s="54"/>
      <c r="I18" s="51">
        <v>1.0</v>
      </c>
      <c r="J18" s="57"/>
      <c r="L18" s="153"/>
      <c r="M18" s="144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"/>
      <c r="AA18" s="15"/>
    </row>
    <row r="19" ht="25.5" customHeight="1">
      <c r="A19" s="31">
        <v>407.0</v>
      </c>
      <c r="B19" s="68" t="s">
        <v>176</v>
      </c>
      <c r="C19" s="48" t="s">
        <v>22</v>
      </c>
      <c r="D19" s="49"/>
      <c r="E19" s="50" t="s">
        <v>24</v>
      </c>
      <c r="F19" s="51">
        <v>1.0</v>
      </c>
      <c r="G19" s="53" t="s">
        <v>25</v>
      </c>
      <c r="H19" s="213"/>
      <c r="I19" s="51">
        <v>1.0</v>
      </c>
      <c r="J19" s="57"/>
      <c r="L19" s="153"/>
      <c r="M19" s="144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"/>
      <c r="AA19" s="15"/>
    </row>
    <row r="20" ht="12.75" customHeight="1">
      <c r="G20" s="41"/>
      <c r="I20" s="162"/>
      <c r="J20" s="81"/>
      <c r="L20" s="45"/>
      <c r="M20" s="144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"/>
      <c r="AA20" s="15"/>
    </row>
    <row r="21" ht="12.75" customHeight="1">
      <c r="G21" s="27" t="s">
        <v>33</v>
      </c>
      <c r="J21" s="67">
        <f>SUM(J12:J19)</f>
        <v>6000</v>
      </c>
      <c r="L21" s="45">
        <f>SUM(L12:L19)</f>
        <v>0</v>
      </c>
      <c r="M21" s="144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"/>
      <c r="AA21" s="15"/>
    </row>
    <row r="22" ht="12.75" customHeight="1">
      <c r="A22" s="8" t="s">
        <v>38</v>
      </c>
      <c r="I22" s="15"/>
      <c r="J22" s="65"/>
      <c r="L22" s="45"/>
      <c r="M22" s="144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"/>
    </row>
    <row r="23" ht="12.75" customHeight="1">
      <c r="I23" s="15"/>
      <c r="J23" s="43"/>
      <c r="L23" s="45"/>
      <c r="M23" s="144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"/>
    </row>
    <row r="24" ht="12.75" customHeight="1">
      <c r="A24" s="7" t="s">
        <v>40</v>
      </c>
      <c r="B24" s="27" t="s">
        <v>19</v>
      </c>
      <c r="C24" s="73"/>
      <c r="D24" s="77" t="s">
        <v>41</v>
      </c>
      <c r="E24" s="16"/>
      <c r="F24" s="16"/>
      <c r="G24" s="16"/>
      <c r="H24" s="17"/>
      <c r="I24" s="59"/>
      <c r="J24" s="67" t="s">
        <v>43</v>
      </c>
      <c r="L24" s="45"/>
      <c r="M24" s="144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"/>
      <c r="AA24" s="15"/>
    </row>
    <row r="25" ht="12.75" customHeight="1">
      <c r="D25" s="216"/>
      <c r="E25" s="216"/>
      <c r="F25" s="216"/>
      <c r="G25" s="216"/>
      <c r="I25" s="15"/>
      <c r="J25" s="65"/>
      <c r="L25" s="45"/>
      <c r="M25" s="14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"/>
      <c r="AA25" s="15"/>
    </row>
    <row r="26" ht="12.75" customHeight="1">
      <c r="G26" s="27" t="s">
        <v>57</v>
      </c>
      <c r="H26" s="27"/>
      <c r="I26" s="105"/>
      <c r="J26" s="67">
        <f>sum(J25)</f>
        <v>0</v>
      </c>
      <c r="L26" s="45"/>
      <c r="M26" s="1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4"/>
    </row>
    <row r="27" ht="12.75" customHeight="1">
      <c r="G27" s="27"/>
      <c r="H27" s="27"/>
      <c r="I27" s="15"/>
      <c r="J27" s="132"/>
      <c r="L27" s="45"/>
      <c r="M27" s="1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4"/>
    </row>
    <row r="28" ht="12.75" customHeight="1">
      <c r="G28" s="27" t="s">
        <v>62</v>
      </c>
      <c r="H28" s="27"/>
      <c r="I28" s="108"/>
      <c r="J28" s="111">
        <f>J21-J26</f>
        <v>6000</v>
      </c>
      <c r="L28" s="153">
        <v>0.0</v>
      </c>
      <c r="M28" s="1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4"/>
    </row>
    <row r="29" ht="12.75" customHeight="1">
      <c r="I29" s="15"/>
      <c r="J29" s="118"/>
      <c r="L29" s="65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4"/>
    </row>
    <row r="30" ht="12.75" customHeight="1">
      <c r="I30" s="15"/>
      <c r="J30" s="15"/>
      <c r="L30" s="9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4"/>
    </row>
    <row r="31" ht="12.75" customHeight="1">
      <c r="I31" s="15"/>
      <c r="L31" s="9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4"/>
    </row>
    <row r="32" ht="12.75" customHeight="1">
      <c r="I32" s="15"/>
      <c r="J32" s="85"/>
      <c r="L32" s="9"/>
      <c r="Y32" s="15"/>
    </row>
    <row r="33" ht="12.75" customHeight="1">
      <c r="I33" s="15"/>
      <c r="L33" s="9"/>
      <c r="Y33" s="15"/>
    </row>
    <row r="34" ht="12.75" customHeight="1">
      <c r="I34" s="15"/>
      <c r="L34" s="9"/>
      <c r="Y34" s="15"/>
    </row>
    <row r="35" ht="12.75" customHeight="1">
      <c r="I35" s="15"/>
      <c r="L35" s="9"/>
    </row>
    <row r="36" ht="12.75" customHeight="1">
      <c r="I36" s="15"/>
      <c r="L36" s="9"/>
    </row>
    <row r="37" ht="12.75" customHeight="1">
      <c r="I37" s="15"/>
      <c r="L37" s="9"/>
    </row>
    <row r="38" ht="12.75" customHeight="1">
      <c r="I38" s="15"/>
      <c r="L38" s="9"/>
    </row>
    <row r="39" ht="12.75" customHeight="1">
      <c r="I39" s="15"/>
      <c r="L39" s="9"/>
    </row>
    <row r="40" ht="12.75" customHeight="1">
      <c r="I40" s="15"/>
      <c r="L40" s="9"/>
    </row>
    <row r="41" ht="12.75" customHeight="1">
      <c r="L41" s="9"/>
    </row>
    <row r="42" ht="12.75" customHeight="1"/>
    <row r="43" ht="12.75" customHeight="1"/>
    <row r="44" ht="12.75" customHeight="1"/>
    <row r="45" ht="12.75" customHeight="1">
      <c r="L45" s="9"/>
    </row>
    <row r="46" ht="12.75" customHeight="1">
      <c r="L46" s="9"/>
    </row>
    <row r="47" ht="12.75" customHeight="1">
      <c r="L47" s="9"/>
    </row>
    <row r="48" ht="12.75" customHeight="1">
      <c r="L48" s="9"/>
    </row>
    <row r="49" ht="12.75" customHeight="1">
      <c r="L49" s="9"/>
    </row>
    <row r="50" ht="12.75" customHeight="1">
      <c r="L50" s="9"/>
    </row>
    <row r="51" ht="12.75" customHeight="1">
      <c r="L51" s="9"/>
    </row>
    <row r="52" ht="12.75" customHeight="1">
      <c r="L52" s="9"/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12">
    <mergeCell ref="G14:H14"/>
    <mergeCell ref="G15:H15"/>
    <mergeCell ref="G16:H16"/>
    <mergeCell ref="G18:H18"/>
    <mergeCell ref="D24:H24"/>
    <mergeCell ref="A2:J2"/>
    <mergeCell ref="A4:J4"/>
    <mergeCell ref="C6:H6"/>
    <mergeCell ref="N6:R6"/>
    <mergeCell ref="F7:G7"/>
    <mergeCell ref="G12:H12"/>
    <mergeCell ref="G13:H13"/>
  </mergeCells>
  <printOptions/>
  <pageMargins bottom="1.0" footer="0.0" header="0.0" left="0.75" right="0.75" top="1.0"/>
  <pageSetup scale="75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1.25"/>
    <col customWidth="1" min="3" max="3" width="9.13"/>
    <col customWidth="1" min="4" max="4" width="6.63"/>
    <col customWidth="1" min="5" max="5" width="11.13"/>
    <col customWidth="1" min="6" max="6" width="6.38"/>
    <col customWidth="1" min="7" max="7" width="10.88"/>
    <col customWidth="1" min="8" max="8" width="9.13"/>
    <col customWidth="1" min="9" max="9" width="6.38"/>
    <col customWidth="1" min="10" max="10" width="14.63"/>
    <col customWidth="1" min="11" max="11" width="2.38"/>
    <col customWidth="1" hidden="1" min="12" max="12" width="8.63"/>
    <col customWidth="1" min="13" max="25" width="8.63"/>
  </cols>
  <sheetData>
    <row r="1" ht="12.75" customHeight="1">
      <c r="A1" s="2" t="s">
        <v>0</v>
      </c>
      <c r="J1" s="4"/>
    </row>
    <row r="2" ht="12.75" customHeight="1">
      <c r="A2" s="7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Q3" s="15"/>
    </row>
    <row r="4" ht="12.7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7"/>
      <c r="Q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4"/>
      <c r="J5" s="22"/>
      <c r="Q5" s="15"/>
    </row>
    <row r="6" ht="12.75" customHeight="1">
      <c r="A6" s="26" t="s">
        <v>9</v>
      </c>
      <c r="C6" s="28" t="s">
        <v>165</v>
      </c>
      <c r="D6" s="16"/>
      <c r="E6" s="16"/>
      <c r="F6" s="16"/>
      <c r="G6" s="16"/>
      <c r="H6" s="16"/>
      <c r="I6" s="17"/>
      <c r="L6" s="31"/>
      <c r="Q6" s="15"/>
    </row>
    <row r="7" ht="12.75" customHeight="1">
      <c r="A7" s="7" t="s">
        <v>12</v>
      </c>
      <c r="C7" s="32"/>
      <c r="D7" s="34"/>
      <c r="E7" s="36"/>
      <c r="F7" s="37"/>
      <c r="G7" s="16"/>
      <c r="H7" s="211"/>
      <c r="I7" s="39"/>
      <c r="L7" s="31"/>
      <c r="M7" s="31"/>
      <c r="N7" s="31"/>
      <c r="O7" s="31"/>
      <c r="P7" s="31"/>
      <c r="Q7" s="15"/>
    </row>
    <row r="8" ht="12.75" customHeight="1">
      <c r="B8" s="38"/>
      <c r="W8" s="31"/>
    </row>
    <row r="9" ht="12.75" customHeight="1">
      <c r="A9" s="151" t="s">
        <v>15</v>
      </c>
      <c r="G9" s="41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31"/>
    </row>
    <row r="10" ht="12.75" customHeight="1">
      <c r="A10" s="31" t="s">
        <v>18</v>
      </c>
      <c r="B10" s="41" t="s">
        <v>19</v>
      </c>
      <c r="G10" s="41"/>
      <c r="L10" s="45" t="s">
        <v>95</v>
      </c>
      <c r="M10" s="127"/>
      <c r="W10" s="31"/>
    </row>
    <row r="11" ht="12.75" customHeight="1">
      <c r="A11" s="2">
        <v>509.0</v>
      </c>
      <c r="B11" s="2" t="s">
        <v>167</v>
      </c>
      <c r="C11" s="48" t="s">
        <v>22</v>
      </c>
      <c r="D11" s="58">
        <v>500.0</v>
      </c>
      <c r="E11" s="50" t="s">
        <v>24</v>
      </c>
      <c r="F11" s="55">
        <v>1.0</v>
      </c>
      <c r="G11" s="53" t="s">
        <v>25</v>
      </c>
      <c r="H11" s="54"/>
      <c r="I11" s="55">
        <v>1.0</v>
      </c>
      <c r="J11" s="57">
        <f>I11*D11</f>
        <v>500</v>
      </c>
      <c r="L11" s="45"/>
      <c r="M11" s="127"/>
      <c r="N11" s="11"/>
      <c r="O11" s="11"/>
      <c r="P11" s="11"/>
      <c r="Q11" s="11"/>
      <c r="R11" s="11"/>
      <c r="S11" s="11"/>
      <c r="T11" s="11"/>
      <c r="U11" s="11"/>
      <c r="V11" s="11"/>
      <c r="W11" s="14"/>
      <c r="Y11" s="15"/>
    </row>
    <row r="12" ht="12.75" customHeight="1">
      <c r="J12" s="81"/>
      <c r="L12" s="153"/>
      <c r="M12" s="127"/>
      <c r="N12" s="11"/>
      <c r="O12" s="11"/>
      <c r="P12" s="11"/>
      <c r="Q12" s="11"/>
      <c r="R12" s="11"/>
      <c r="S12" s="11"/>
      <c r="T12" s="11"/>
      <c r="U12" s="11"/>
      <c r="V12" s="11"/>
      <c r="W12" s="14"/>
    </row>
    <row r="13" ht="12.75" customHeight="1">
      <c r="G13" s="27" t="s">
        <v>33</v>
      </c>
      <c r="J13" s="67">
        <f>sum(J11)</f>
        <v>500</v>
      </c>
      <c r="L13" s="153">
        <f>SUM(L11)</f>
        <v>0</v>
      </c>
      <c r="M13" s="127"/>
      <c r="N13" s="11"/>
      <c r="O13" s="11"/>
      <c r="P13" s="11"/>
      <c r="Q13" s="11"/>
      <c r="R13" s="11"/>
      <c r="S13" s="11"/>
      <c r="T13" s="11"/>
      <c r="U13" s="11"/>
      <c r="V13" s="11"/>
      <c r="W13" s="14"/>
      <c r="Y13" s="15"/>
    </row>
    <row r="14" ht="12.75" customHeight="1">
      <c r="J14" s="65"/>
      <c r="K14" s="41" t="s">
        <v>48</v>
      </c>
      <c r="L14" s="153"/>
      <c r="M14" s="127"/>
      <c r="N14" s="11"/>
      <c r="O14" s="11"/>
      <c r="P14" s="11"/>
      <c r="Q14" s="11"/>
      <c r="R14" s="11"/>
      <c r="S14" s="11"/>
      <c r="T14" s="11"/>
      <c r="U14" s="11"/>
      <c r="V14" s="11"/>
      <c r="W14" s="14"/>
    </row>
    <row r="15" ht="12.75" customHeight="1">
      <c r="A15" s="8" t="s">
        <v>38</v>
      </c>
      <c r="J15" s="9"/>
      <c r="L15" s="153"/>
      <c r="M15" s="127"/>
      <c r="N15" s="11"/>
      <c r="O15" s="11"/>
      <c r="P15" s="11"/>
      <c r="Q15" s="11"/>
      <c r="R15" s="11"/>
      <c r="S15" s="11"/>
      <c r="T15" s="11"/>
      <c r="U15" s="11"/>
      <c r="V15" s="11"/>
      <c r="W15" s="14"/>
    </row>
    <row r="16" ht="12.75" customHeight="1">
      <c r="D16" s="212"/>
      <c r="E16" s="18"/>
      <c r="F16" s="18"/>
      <c r="G16" s="18"/>
      <c r="H16" s="18"/>
      <c r="J16" s="43"/>
      <c r="L16" s="153"/>
      <c r="M16" s="127"/>
      <c r="N16" s="11"/>
      <c r="O16" s="11"/>
      <c r="P16" s="11"/>
      <c r="Q16" s="11"/>
      <c r="R16" s="11"/>
      <c r="S16" s="11"/>
      <c r="T16" s="11"/>
      <c r="U16" s="11"/>
      <c r="V16" s="11"/>
      <c r="W16" s="14"/>
    </row>
    <row r="17" ht="12.75" customHeight="1">
      <c r="A17" s="7" t="s">
        <v>40</v>
      </c>
      <c r="B17" s="27" t="s">
        <v>19</v>
      </c>
      <c r="C17" s="73"/>
      <c r="D17" s="214" t="s">
        <v>173</v>
      </c>
      <c r="E17" s="16"/>
      <c r="F17" s="16"/>
      <c r="G17" s="16"/>
      <c r="H17" s="17"/>
      <c r="I17" s="59"/>
      <c r="J17" s="67" t="s">
        <v>175</v>
      </c>
      <c r="L17" s="153"/>
      <c r="M17" s="127"/>
      <c r="N17" s="11"/>
      <c r="O17" s="11"/>
      <c r="P17" s="11"/>
      <c r="Q17" s="11"/>
      <c r="R17" s="11"/>
      <c r="S17" s="11"/>
      <c r="T17" s="11"/>
      <c r="U17" s="11"/>
      <c r="V17" s="11"/>
      <c r="W17" s="14"/>
      <c r="Y17" s="15"/>
    </row>
    <row r="18" ht="12.75" customHeight="1">
      <c r="A18" s="31">
        <v>507.0</v>
      </c>
      <c r="B18" s="41" t="s">
        <v>66</v>
      </c>
      <c r="D18" s="215" t="s">
        <v>177</v>
      </c>
      <c r="E18" s="16"/>
      <c r="F18" s="16"/>
      <c r="G18" s="16"/>
      <c r="H18" s="17"/>
      <c r="J18" s="88">
        <v>105.0</v>
      </c>
      <c r="L18" s="153"/>
      <c r="M18" s="127"/>
      <c r="N18" s="11"/>
      <c r="O18" s="11"/>
      <c r="P18" s="11"/>
      <c r="Q18" s="11"/>
      <c r="R18" s="11"/>
      <c r="S18" s="11"/>
      <c r="T18" s="11"/>
      <c r="U18" s="11"/>
      <c r="V18" s="11"/>
      <c r="W18" s="14"/>
      <c r="Y18" s="15"/>
    </row>
    <row r="19" ht="12.75" customHeight="1">
      <c r="A19" s="31">
        <v>507.0</v>
      </c>
      <c r="B19" s="41" t="s">
        <v>66</v>
      </c>
      <c r="D19" s="215" t="s">
        <v>178</v>
      </c>
      <c r="E19" s="16"/>
      <c r="F19" s="16"/>
      <c r="G19" s="16"/>
      <c r="H19" s="17"/>
      <c r="J19" s="88">
        <v>105.0</v>
      </c>
      <c r="L19" s="153"/>
      <c r="M19" s="127"/>
      <c r="N19" s="11"/>
      <c r="O19" s="11"/>
      <c r="P19" s="11"/>
      <c r="Q19" s="11"/>
      <c r="R19" s="11"/>
      <c r="S19" s="11"/>
      <c r="T19" s="11"/>
      <c r="U19" s="11"/>
      <c r="V19" s="11"/>
      <c r="W19" s="14"/>
      <c r="Y19" s="15"/>
    </row>
    <row r="20" ht="12.75" customHeight="1">
      <c r="A20" s="31">
        <v>507.0</v>
      </c>
      <c r="B20" s="41" t="s">
        <v>66</v>
      </c>
      <c r="D20" s="215" t="s">
        <v>179</v>
      </c>
      <c r="E20" s="16"/>
      <c r="F20" s="16"/>
      <c r="G20" s="16"/>
      <c r="H20" s="17"/>
      <c r="J20" s="88">
        <v>105.0</v>
      </c>
      <c r="L20" s="45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4"/>
    </row>
    <row r="21" ht="12.0" customHeight="1">
      <c r="A21" s="31">
        <v>507.0</v>
      </c>
      <c r="B21" s="41" t="s">
        <v>66</v>
      </c>
      <c r="D21" s="215" t="s">
        <v>180</v>
      </c>
      <c r="E21" s="16"/>
      <c r="F21" s="16"/>
      <c r="G21" s="16"/>
      <c r="H21" s="17"/>
      <c r="J21" s="92">
        <v>30.0</v>
      </c>
      <c r="L21" s="45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4"/>
      <c r="Y21" s="15"/>
    </row>
    <row r="22" ht="12.75" customHeight="1">
      <c r="A22" s="125">
        <v>507.0</v>
      </c>
      <c r="B22" s="184" t="s">
        <v>66</v>
      </c>
      <c r="D22" s="215" t="s">
        <v>108</v>
      </c>
      <c r="E22" s="16"/>
      <c r="F22" s="16"/>
      <c r="G22" s="16"/>
      <c r="H22" s="17"/>
      <c r="J22" s="88">
        <v>250.0</v>
      </c>
      <c r="L22" s="45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4"/>
    </row>
    <row r="23" ht="12.75" customHeight="1">
      <c r="A23" s="31">
        <v>507.0</v>
      </c>
      <c r="B23" s="41" t="s">
        <v>66</v>
      </c>
      <c r="D23" s="215"/>
      <c r="E23" s="16"/>
      <c r="F23" s="16"/>
      <c r="G23" s="16"/>
      <c r="H23" s="17"/>
      <c r="J23" s="92">
        <v>0.0</v>
      </c>
      <c r="L23" s="45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4"/>
    </row>
    <row r="24" ht="12.75" customHeight="1">
      <c r="A24" s="31">
        <v>509.0</v>
      </c>
      <c r="B24" s="41" t="s">
        <v>136</v>
      </c>
      <c r="D24" s="215" t="s">
        <v>181</v>
      </c>
      <c r="E24" s="16"/>
      <c r="F24" s="16"/>
      <c r="G24" s="16"/>
      <c r="H24" s="17"/>
      <c r="J24" s="88">
        <v>500.0</v>
      </c>
      <c r="L24" s="45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4"/>
    </row>
    <row r="25" ht="12.75" customHeight="1">
      <c r="A25" s="31">
        <v>509.0</v>
      </c>
      <c r="B25" s="41" t="s">
        <v>136</v>
      </c>
      <c r="D25" s="215" t="s">
        <v>182</v>
      </c>
      <c r="E25" s="16"/>
      <c r="F25" s="16"/>
      <c r="G25" s="16"/>
      <c r="H25" s="17"/>
      <c r="J25" s="92">
        <v>500.0</v>
      </c>
      <c r="L25" s="45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4"/>
    </row>
    <row r="26" ht="12.75" customHeight="1">
      <c r="C26" s="41"/>
      <c r="J26" s="65"/>
      <c r="L26" s="45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4"/>
    </row>
    <row r="27" ht="12.75" customHeight="1">
      <c r="G27" s="27" t="s">
        <v>57</v>
      </c>
      <c r="H27" s="27"/>
      <c r="J27" s="9">
        <f>SUM(J18:J25)</f>
        <v>1595</v>
      </c>
      <c r="L27" s="45">
        <f>sum(L18:L25)</f>
        <v>0</v>
      </c>
    </row>
    <row r="28" ht="12.75" customHeight="1">
      <c r="G28" s="27"/>
      <c r="H28" s="27"/>
      <c r="J28" s="43"/>
      <c r="L28" s="45"/>
    </row>
    <row r="29" ht="13.5" customHeight="1">
      <c r="G29" s="27" t="s">
        <v>62</v>
      </c>
      <c r="H29" s="27"/>
      <c r="J29" s="173">
        <f>J13-J27</f>
        <v>-1095</v>
      </c>
      <c r="L29" s="45">
        <f>L13-L27</f>
        <v>0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4"/>
    </row>
    <row r="30" ht="13.5" customHeight="1">
      <c r="J30" s="174"/>
      <c r="L30" s="45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4"/>
    </row>
    <row r="31" ht="12.75" customHeight="1">
      <c r="L31" s="153"/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">
    <mergeCell ref="A2:J2"/>
    <mergeCell ref="A4:J4"/>
    <mergeCell ref="C6:I6"/>
    <mergeCell ref="L6:P6"/>
    <mergeCell ref="F7:G7"/>
    <mergeCell ref="G11:H11"/>
    <mergeCell ref="D16:H16"/>
    <mergeCell ref="D24:H24"/>
    <mergeCell ref="D25:H25"/>
    <mergeCell ref="D17:H17"/>
    <mergeCell ref="D18:H18"/>
    <mergeCell ref="D19:H19"/>
    <mergeCell ref="D20:H20"/>
    <mergeCell ref="D21:H21"/>
    <mergeCell ref="D22:H22"/>
    <mergeCell ref="D23:H23"/>
  </mergeCells>
  <printOptions/>
  <pageMargins bottom="1.0" footer="0.0" header="0.0" left="0.75" right="0.75" top="1.0"/>
  <pageSetup scale="75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1.25"/>
    <col customWidth="1" min="2" max="2" width="24.88"/>
    <col customWidth="1" min="3" max="3" width="9.13"/>
    <col customWidth="1" min="4" max="4" width="7.13"/>
    <col customWidth="1" min="5" max="7" width="9.13"/>
    <col customWidth="1" min="8" max="9" width="8.63"/>
    <col customWidth="1" min="10" max="10" width="13.0"/>
    <col customWidth="1" min="11" max="11" width="8.63"/>
    <col customWidth="1" hidden="1" min="12" max="16" width="8.63"/>
    <col customWidth="1" min="17" max="26" width="8.63"/>
  </cols>
  <sheetData>
    <row r="1" ht="12.75" customHeight="1">
      <c r="A1" s="2" t="s">
        <v>0</v>
      </c>
      <c r="J1" s="4"/>
      <c r="K1" s="41"/>
    </row>
    <row r="2" ht="12.75" customHeight="1">
      <c r="A2" s="8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92"/>
      <c r="L3" s="9"/>
    </row>
    <row r="4" ht="27.0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7"/>
      <c r="L4" s="9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17"/>
      <c r="L5" s="9"/>
    </row>
    <row r="6" ht="12.75" customHeight="1">
      <c r="A6" s="27" t="s">
        <v>9</v>
      </c>
      <c r="C6" s="28" t="s">
        <v>183</v>
      </c>
      <c r="D6" s="16"/>
      <c r="E6" s="16"/>
      <c r="F6" s="16"/>
      <c r="G6" s="16"/>
      <c r="H6" s="17"/>
      <c r="I6" s="29"/>
      <c r="L6" s="9"/>
    </row>
    <row r="7" ht="12.75" customHeight="1">
      <c r="A7" s="27" t="s">
        <v>12</v>
      </c>
      <c r="C7" s="28" t="s">
        <v>184</v>
      </c>
      <c r="D7" s="16"/>
      <c r="E7" s="16"/>
      <c r="F7" s="16"/>
      <c r="G7" s="16"/>
      <c r="H7" s="16"/>
      <c r="I7" s="15"/>
      <c r="L7" s="9"/>
    </row>
    <row r="8" ht="12.75" customHeight="1">
      <c r="B8" s="38"/>
      <c r="D8" s="149"/>
      <c r="I8" s="15"/>
      <c r="J8" s="9"/>
      <c r="L8" s="9"/>
    </row>
    <row r="9" ht="12.75" customHeight="1">
      <c r="A9" s="40" t="s">
        <v>15</v>
      </c>
      <c r="D9" s="148"/>
      <c r="I9" s="15"/>
      <c r="J9" s="9"/>
      <c r="L9" s="9"/>
    </row>
    <row r="10" ht="12.75" customHeight="1">
      <c r="D10" s="148"/>
      <c r="I10" s="15"/>
      <c r="J10" s="9"/>
      <c r="L10" s="9"/>
    </row>
    <row r="11" ht="12.75" customHeight="1">
      <c r="A11" s="27" t="s">
        <v>18</v>
      </c>
      <c r="B11" s="27" t="s">
        <v>19</v>
      </c>
      <c r="D11" s="148"/>
      <c r="I11" s="15"/>
      <c r="J11" s="9"/>
      <c r="L11" s="43"/>
    </row>
    <row r="12" ht="12.75" customHeight="1">
      <c r="D12" s="150"/>
      <c r="I12" s="46"/>
      <c r="J12" s="43"/>
      <c r="L12" s="47" t="s">
        <v>2</v>
      </c>
    </row>
    <row r="13" ht="12.75" customHeight="1">
      <c r="A13" s="41">
        <v>406.0</v>
      </c>
      <c r="B13" s="207" t="s">
        <v>185</v>
      </c>
      <c r="C13" s="48" t="s">
        <v>22</v>
      </c>
      <c r="D13" s="58">
        <v>40.0</v>
      </c>
      <c r="E13" s="50" t="s">
        <v>24</v>
      </c>
      <c r="F13" s="51">
        <v>1.0</v>
      </c>
      <c r="G13" s="53" t="s">
        <v>25</v>
      </c>
      <c r="H13" s="54"/>
      <c r="I13" s="218">
        <v>75.0</v>
      </c>
      <c r="J13" s="57">
        <f>D13*I13</f>
        <v>3000</v>
      </c>
      <c r="L13" s="47"/>
      <c r="N13" s="2" t="s">
        <v>186</v>
      </c>
    </row>
    <row r="14" ht="12.75" customHeight="1">
      <c r="D14" s="149"/>
      <c r="I14" s="64"/>
      <c r="J14" s="65"/>
      <c r="L14" s="47"/>
    </row>
    <row r="15" ht="12.75" customHeight="1">
      <c r="D15" s="148"/>
      <c r="I15" s="15"/>
      <c r="J15" s="43"/>
      <c r="L15" s="47"/>
    </row>
    <row r="16" ht="12.75" customHeight="1">
      <c r="D16" s="148"/>
      <c r="G16" s="27" t="s">
        <v>33</v>
      </c>
      <c r="I16" s="219"/>
      <c r="J16" s="67">
        <f>SUM(J13)</f>
        <v>3000</v>
      </c>
      <c r="L16" s="47">
        <f>SUM(L13)</f>
        <v>0</v>
      </c>
    </row>
    <row r="17" ht="12.75" customHeight="1">
      <c r="D17" s="148"/>
      <c r="I17" s="15"/>
      <c r="J17" s="65"/>
      <c r="L17" s="47"/>
    </row>
    <row r="18" ht="12.75" customHeight="1">
      <c r="D18" s="148"/>
      <c r="I18" s="15"/>
      <c r="J18" s="9"/>
      <c r="L18" s="47"/>
      <c r="N18" s="31"/>
    </row>
    <row r="19" ht="12.75" customHeight="1">
      <c r="A19" s="41" t="s">
        <v>38</v>
      </c>
      <c r="D19" s="148"/>
      <c r="I19" s="15"/>
      <c r="J19" s="9"/>
      <c r="L19" s="47"/>
    </row>
    <row r="20" ht="12.75" customHeight="1">
      <c r="D20" s="150"/>
      <c r="I20" s="15"/>
      <c r="J20" s="43"/>
      <c r="L20" s="47"/>
    </row>
    <row r="21" ht="12.75" customHeight="1">
      <c r="A21" s="27" t="s">
        <v>40</v>
      </c>
      <c r="B21" s="27" t="s">
        <v>19</v>
      </c>
      <c r="C21" s="73"/>
      <c r="D21" s="72" t="s">
        <v>41</v>
      </c>
      <c r="E21" s="16"/>
      <c r="F21" s="16"/>
      <c r="G21" s="16"/>
      <c r="H21" s="17"/>
      <c r="I21" s="75"/>
      <c r="J21" s="67" t="s">
        <v>43</v>
      </c>
      <c r="L21" s="47"/>
    </row>
    <row r="22" ht="12.75" customHeight="1">
      <c r="D22" s="220"/>
      <c r="I22" s="15"/>
      <c r="J22" s="81"/>
      <c r="L22" s="47"/>
    </row>
    <row r="23" ht="12.75" customHeight="1">
      <c r="A23" s="31">
        <v>504.0</v>
      </c>
      <c r="B23" s="41" t="s">
        <v>187</v>
      </c>
      <c r="D23" s="97" t="s">
        <v>188</v>
      </c>
      <c r="E23" s="16"/>
      <c r="F23" s="16"/>
      <c r="G23" s="16"/>
      <c r="H23" s="17"/>
      <c r="I23" s="87"/>
      <c r="J23" s="88">
        <v>3500.0</v>
      </c>
      <c r="L23" s="66"/>
    </row>
    <row r="24" ht="12.75" customHeight="1">
      <c r="A24" s="31"/>
      <c r="D24" s="220"/>
      <c r="I24" s="15"/>
      <c r="J24" s="81"/>
      <c r="L24" s="47"/>
    </row>
    <row r="25" ht="12.75" customHeight="1">
      <c r="A25" s="31">
        <v>504.0</v>
      </c>
      <c r="B25" s="41" t="s">
        <v>187</v>
      </c>
      <c r="D25" s="28" t="s">
        <v>189</v>
      </c>
      <c r="E25" s="16"/>
      <c r="F25" s="16"/>
      <c r="G25" s="16"/>
      <c r="H25" s="17"/>
      <c r="I25" s="87"/>
      <c r="J25" s="88">
        <v>1750.0</v>
      </c>
      <c r="L25" s="66"/>
    </row>
    <row r="26" ht="12.75" customHeight="1">
      <c r="A26" s="31"/>
      <c r="D26" s="220"/>
      <c r="E26" s="90"/>
      <c r="I26" s="15"/>
      <c r="J26" s="81"/>
      <c r="L26" s="47"/>
    </row>
    <row r="27" ht="12.75" customHeight="1">
      <c r="A27" s="31">
        <v>504.0</v>
      </c>
      <c r="B27" s="207" t="s">
        <v>136</v>
      </c>
      <c r="D27" s="159" t="s">
        <v>190</v>
      </c>
      <c r="E27" s="16"/>
      <c r="F27" s="16"/>
      <c r="G27" s="16"/>
      <c r="H27" s="17"/>
      <c r="I27" s="87"/>
      <c r="J27" s="92">
        <f>0.75*50</f>
        <v>37.5</v>
      </c>
      <c r="L27" s="47"/>
    </row>
    <row r="28" ht="12.75" customHeight="1">
      <c r="A28" s="31"/>
      <c r="D28" s="149"/>
      <c r="E28" s="162"/>
      <c r="I28" s="15"/>
      <c r="J28" s="65"/>
      <c r="L28" s="47"/>
    </row>
    <row r="29" ht="12.75" customHeight="1">
      <c r="A29" s="31"/>
      <c r="D29" s="148"/>
      <c r="I29" s="15"/>
      <c r="J29" s="43"/>
      <c r="L29" s="47"/>
    </row>
    <row r="30" ht="12.75" customHeight="1">
      <c r="D30" s="148"/>
      <c r="G30" s="27" t="s">
        <v>57</v>
      </c>
      <c r="H30" s="27"/>
      <c r="I30" s="105"/>
      <c r="J30" s="67">
        <f>SUM(J23:J27)</f>
        <v>5287.5</v>
      </c>
      <c r="L30" s="47">
        <f>sum(L23:L27)</f>
        <v>0</v>
      </c>
    </row>
    <row r="31" ht="13.5" customHeight="1">
      <c r="D31" s="148"/>
      <c r="G31" s="27"/>
      <c r="H31" s="27"/>
      <c r="I31" s="15"/>
      <c r="J31" s="106"/>
      <c r="L31" s="47"/>
    </row>
    <row r="32" ht="13.5" customHeight="1">
      <c r="D32" s="148"/>
      <c r="G32" s="27" t="s">
        <v>62</v>
      </c>
      <c r="H32" s="27"/>
      <c r="I32" s="108"/>
      <c r="J32" s="112">
        <f>J16-J30</f>
        <v>-2287.5</v>
      </c>
      <c r="L32" s="47">
        <f>L16-L30</f>
        <v>0</v>
      </c>
    </row>
    <row r="33" ht="12.75" customHeight="1">
      <c r="A33" s="110"/>
      <c r="D33" s="148"/>
      <c r="I33" s="15"/>
      <c r="J33" s="209"/>
      <c r="L33" s="65"/>
    </row>
    <row r="34" ht="12.75" customHeight="1">
      <c r="D34" s="148"/>
      <c r="I34" s="15"/>
      <c r="J34" s="9"/>
      <c r="L34" s="9"/>
    </row>
    <row r="35" ht="12.75" customHeight="1">
      <c r="D35" s="148"/>
      <c r="I35" s="15"/>
      <c r="J35" s="9"/>
      <c r="L35" s="9"/>
    </row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9">
    <mergeCell ref="D25:H25"/>
    <mergeCell ref="D27:H27"/>
    <mergeCell ref="A2:J2"/>
    <mergeCell ref="A4:J4"/>
    <mergeCell ref="C6:H6"/>
    <mergeCell ref="C7:H7"/>
    <mergeCell ref="G13:H13"/>
    <mergeCell ref="D21:H21"/>
    <mergeCell ref="D23:H23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21.75"/>
    <col customWidth="1" min="3" max="3" width="9.13"/>
    <col customWidth="1" min="4" max="4" width="6.63"/>
    <col customWidth="1" min="5" max="5" width="11.13"/>
    <col customWidth="1" min="6" max="6" width="6.38"/>
    <col customWidth="1" min="7" max="7" width="22.0"/>
    <col customWidth="1" min="8" max="9" width="10.75"/>
    <col customWidth="1" min="10" max="10" width="13.13"/>
    <col customWidth="1" min="11" max="11" width="2.38"/>
    <col customWidth="1" hidden="1" min="12" max="12" width="12.38"/>
    <col customWidth="1" min="13" max="21" width="8.63"/>
  </cols>
  <sheetData>
    <row r="1" ht="12.75" customHeight="1">
      <c r="A1" s="2" t="s">
        <v>0</v>
      </c>
      <c r="J1" s="6">
        <v>46143.0</v>
      </c>
    </row>
    <row r="2" ht="12.75" customHeight="1">
      <c r="A2" s="8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L3" s="9"/>
      <c r="M3" s="15"/>
    </row>
    <row r="4" ht="12.7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7"/>
      <c r="L4" s="9"/>
      <c r="M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2"/>
      <c r="L5" s="9"/>
      <c r="M5" s="15"/>
    </row>
    <row r="6" ht="12.75" customHeight="1">
      <c r="A6" s="26" t="s">
        <v>9</v>
      </c>
      <c r="C6" s="28" t="s">
        <v>10</v>
      </c>
      <c r="D6" s="16"/>
      <c r="E6" s="16"/>
      <c r="F6" s="16"/>
      <c r="G6" s="16"/>
      <c r="H6" s="17"/>
      <c r="I6" s="29"/>
      <c r="L6" s="9"/>
      <c r="M6" s="15"/>
    </row>
    <row r="7" ht="12.75" customHeight="1">
      <c r="A7" s="7" t="s">
        <v>12</v>
      </c>
      <c r="C7" s="32"/>
      <c r="D7" s="34"/>
      <c r="E7" s="36"/>
      <c r="F7" s="37"/>
      <c r="G7" s="16"/>
      <c r="H7" s="39"/>
      <c r="I7" s="29"/>
      <c r="L7" s="9"/>
      <c r="M7" s="15"/>
    </row>
    <row r="8" ht="12.75" customHeight="1">
      <c r="B8" s="38"/>
      <c r="I8" s="15"/>
      <c r="L8" s="9"/>
      <c r="S8" s="31"/>
    </row>
    <row r="9" ht="12.75" customHeight="1">
      <c r="A9" s="8" t="s">
        <v>15</v>
      </c>
      <c r="B9" s="41"/>
      <c r="G9" s="41"/>
      <c r="I9" s="15"/>
      <c r="L9" s="43"/>
      <c r="M9" s="42"/>
      <c r="N9" s="42"/>
      <c r="O9" s="42"/>
      <c r="P9" s="42"/>
      <c r="Q9" s="42"/>
      <c r="R9" s="42"/>
      <c r="S9" s="31"/>
    </row>
    <row r="10" ht="12.75" customHeight="1">
      <c r="B10" s="41"/>
      <c r="G10" s="41"/>
      <c r="I10" s="15"/>
      <c r="L10" s="45" t="s">
        <v>17</v>
      </c>
      <c r="M10" s="42"/>
      <c r="N10" s="42"/>
      <c r="O10" s="42"/>
      <c r="P10" s="42"/>
      <c r="Q10" s="42"/>
      <c r="R10" s="42"/>
      <c r="S10" s="31"/>
    </row>
    <row r="11" ht="12.75" customHeight="1">
      <c r="A11" s="7" t="s">
        <v>18</v>
      </c>
      <c r="B11" s="27" t="s">
        <v>19</v>
      </c>
      <c r="G11" s="41"/>
      <c r="I11" s="46"/>
      <c r="L11" s="45"/>
      <c r="S11" s="31"/>
    </row>
    <row r="12" ht="12.75" customHeight="1">
      <c r="A12" s="31">
        <v>402.0</v>
      </c>
      <c r="B12" s="41" t="s">
        <v>21</v>
      </c>
      <c r="C12" s="48" t="s">
        <v>22</v>
      </c>
      <c r="D12" s="49">
        <v>17.0</v>
      </c>
      <c r="E12" s="50" t="s">
        <v>24</v>
      </c>
      <c r="F12" s="51">
        <v>1.0</v>
      </c>
      <c r="G12" s="53" t="s">
        <v>25</v>
      </c>
      <c r="H12" s="54"/>
      <c r="I12" s="55">
        <v>200.0</v>
      </c>
      <c r="J12" s="60">
        <f t="shared" ref="J12:J15" si="1">SUM(D12*I12)</f>
        <v>3400</v>
      </c>
      <c r="L12" s="63">
        <v>0.0</v>
      </c>
      <c r="M12" s="11"/>
      <c r="N12" s="11"/>
      <c r="O12" s="11"/>
      <c r="P12" s="11"/>
      <c r="Q12" s="11"/>
      <c r="R12" s="11"/>
      <c r="S12" s="14"/>
      <c r="U12" s="15"/>
    </row>
    <row r="13" ht="12.75" customHeight="1">
      <c r="A13" s="31">
        <v>402.0</v>
      </c>
      <c r="B13" s="41" t="s">
        <v>29</v>
      </c>
      <c r="C13" s="48" t="s">
        <v>22</v>
      </c>
      <c r="D13" s="49">
        <v>135.0</v>
      </c>
      <c r="E13" s="50" t="s">
        <v>24</v>
      </c>
      <c r="F13" s="51">
        <v>1.0</v>
      </c>
      <c r="G13" s="53" t="s">
        <v>25</v>
      </c>
      <c r="H13" s="54"/>
      <c r="I13" s="51">
        <v>60.0</v>
      </c>
      <c r="J13" s="60">
        <f t="shared" si="1"/>
        <v>8100</v>
      </c>
      <c r="L13" s="63">
        <v>0.0</v>
      </c>
      <c r="M13" s="11"/>
      <c r="N13" s="11"/>
      <c r="O13" s="11"/>
      <c r="P13" s="11"/>
      <c r="Q13" s="11"/>
      <c r="R13" s="11"/>
      <c r="S13" s="14"/>
    </row>
    <row r="14" ht="12.75" customHeight="1">
      <c r="A14" s="31">
        <v>402.0</v>
      </c>
      <c r="B14" s="41" t="s">
        <v>31</v>
      </c>
      <c r="C14" s="48" t="s">
        <v>22</v>
      </c>
      <c r="D14" s="49">
        <v>160.0</v>
      </c>
      <c r="E14" s="50" t="s">
        <v>24</v>
      </c>
      <c r="F14" s="51">
        <v>1.0</v>
      </c>
      <c r="G14" s="53" t="s">
        <v>25</v>
      </c>
      <c r="H14" s="54"/>
      <c r="I14" s="51">
        <v>5.0</v>
      </c>
      <c r="J14" s="60">
        <f t="shared" si="1"/>
        <v>800</v>
      </c>
      <c r="L14" s="63">
        <v>0.0</v>
      </c>
      <c r="M14" s="11"/>
      <c r="N14" s="11"/>
      <c r="O14" s="11"/>
      <c r="P14" s="11"/>
      <c r="Q14" s="11"/>
      <c r="R14" s="11"/>
      <c r="S14" s="14"/>
    </row>
    <row r="15" ht="12.75" customHeight="1">
      <c r="A15" s="31">
        <v>402.0</v>
      </c>
      <c r="B15" s="41" t="s">
        <v>32</v>
      </c>
      <c r="C15" s="48" t="s">
        <v>22</v>
      </c>
      <c r="D15" s="58">
        <v>15.0</v>
      </c>
      <c r="E15" s="50" t="s">
        <v>24</v>
      </c>
      <c r="F15" s="51">
        <v>1.0</v>
      </c>
      <c r="G15" s="53" t="s">
        <v>25</v>
      </c>
      <c r="H15" s="54"/>
      <c r="I15" s="51">
        <v>10.0</v>
      </c>
      <c r="J15" s="60">
        <f t="shared" si="1"/>
        <v>150</v>
      </c>
      <c r="L15" s="63">
        <v>0.0</v>
      </c>
      <c r="M15" s="11"/>
      <c r="N15" s="11"/>
      <c r="O15" s="11"/>
      <c r="P15" s="11"/>
      <c r="Q15" s="11"/>
      <c r="R15" s="11"/>
      <c r="S15" s="14"/>
    </row>
    <row r="16" ht="25.5" customHeight="1">
      <c r="A16" s="31">
        <v>402.0</v>
      </c>
      <c r="B16" s="68" t="s">
        <v>34</v>
      </c>
      <c r="C16" s="48" t="s">
        <v>22</v>
      </c>
      <c r="D16" s="49"/>
      <c r="E16" s="50" t="s">
        <v>24</v>
      </c>
      <c r="F16" s="51"/>
      <c r="G16" s="53" t="s">
        <v>25</v>
      </c>
      <c r="H16" s="54"/>
      <c r="I16" s="51"/>
      <c r="J16" s="60"/>
      <c r="L16" s="45"/>
      <c r="M16" s="11"/>
      <c r="N16" s="11"/>
      <c r="O16" s="11"/>
      <c r="P16" s="11"/>
      <c r="Q16" s="11"/>
      <c r="R16" s="11"/>
      <c r="S16" s="14"/>
    </row>
    <row r="17" ht="12.75" customHeight="1">
      <c r="A17" s="31">
        <v>408.0</v>
      </c>
      <c r="B17" s="68" t="s">
        <v>35</v>
      </c>
      <c r="C17" s="48" t="s">
        <v>22</v>
      </c>
      <c r="D17" s="49">
        <v>12.0</v>
      </c>
      <c r="E17" s="50" t="s">
        <v>24</v>
      </c>
      <c r="F17" s="51">
        <v>1.0</v>
      </c>
      <c r="G17" s="53" t="s">
        <v>25</v>
      </c>
      <c r="H17" s="54"/>
      <c r="I17" s="51">
        <v>25.0</v>
      </c>
      <c r="J17" s="60">
        <f t="shared" ref="J17:J19" si="2">SUM(D17*I17)</f>
        <v>300</v>
      </c>
      <c r="L17" s="63">
        <v>0.0</v>
      </c>
      <c r="M17" s="11"/>
      <c r="N17" s="11"/>
      <c r="O17" s="11"/>
      <c r="P17" s="11"/>
      <c r="Q17" s="11"/>
      <c r="R17" s="11"/>
      <c r="S17" s="14"/>
      <c r="U17" s="15"/>
    </row>
    <row r="18" ht="12.75" customHeight="1">
      <c r="A18" s="31">
        <v>408.0</v>
      </c>
      <c r="B18" s="68" t="s">
        <v>36</v>
      </c>
      <c r="C18" s="48" t="s">
        <v>22</v>
      </c>
      <c r="D18" s="49">
        <v>25.0</v>
      </c>
      <c r="E18" s="50" t="s">
        <v>24</v>
      </c>
      <c r="F18" s="51">
        <v>1.0</v>
      </c>
      <c r="G18" s="53" t="s">
        <v>25</v>
      </c>
      <c r="H18" s="54"/>
      <c r="I18" s="51">
        <v>25.0</v>
      </c>
      <c r="J18" s="60">
        <f t="shared" si="2"/>
        <v>625</v>
      </c>
      <c r="L18" s="63">
        <v>0.0</v>
      </c>
      <c r="M18" s="11"/>
      <c r="N18" s="11"/>
      <c r="O18" s="11"/>
      <c r="P18" s="11"/>
      <c r="Q18" s="11"/>
      <c r="R18" s="11"/>
      <c r="S18" s="14"/>
      <c r="U18" s="15"/>
    </row>
    <row r="19" ht="12.75" customHeight="1">
      <c r="A19" s="31">
        <v>408.0</v>
      </c>
      <c r="B19" s="68" t="s">
        <v>39</v>
      </c>
      <c r="C19" s="48" t="s">
        <v>22</v>
      </c>
      <c r="D19" s="49">
        <v>2.0</v>
      </c>
      <c r="E19" s="50" t="s">
        <v>24</v>
      </c>
      <c r="F19" s="51">
        <v>1.0</v>
      </c>
      <c r="G19" s="69" t="s">
        <v>25</v>
      </c>
      <c r="H19" s="70"/>
      <c r="I19" s="71">
        <v>200.0</v>
      </c>
      <c r="J19" s="60">
        <f t="shared" si="2"/>
        <v>400</v>
      </c>
      <c r="L19" s="63">
        <v>0.0</v>
      </c>
      <c r="M19" s="11"/>
      <c r="N19" s="11"/>
      <c r="O19" s="11"/>
      <c r="P19" s="11"/>
      <c r="Q19" s="11"/>
      <c r="R19" s="11"/>
      <c r="S19" s="14"/>
      <c r="U19" s="15"/>
    </row>
    <row r="20" ht="12.75" customHeight="1">
      <c r="G20" s="27" t="s">
        <v>33</v>
      </c>
      <c r="J20" s="78">
        <f>SUM(J12:J19)</f>
        <v>13775</v>
      </c>
      <c r="L20" s="45">
        <f>sum(L12:L19)</f>
        <v>0</v>
      </c>
      <c r="M20" s="11"/>
      <c r="N20" s="11"/>
      <c r="O20" s="11"/>
      <c r="P20" s="11"/>
      <c r="Q20" s="11"/>
      <c r="R20" s="11"/>
      <c r="S20" s="14"/>
    </row>
    <row r="21" ht="12.75" customHeight="1">
      <c r="I21" s="15"/>
      <c r="J21" s="9"/>
      <c r="L21" s="65"/>
      <c r="M21" s="11"/>
      <c r="N21" s="11"/>
      <c r="O21" s="11"/>
      <c r="P21" s="11"/>
      <c r="Q21" s="11"/>
      <c r="R21" s="11"/>
      <c r="S21" s="14"/>
      <c r="U21" s="15"/>
    </row>
    <row r="22" ht="12.75" customHeight="1">
      <c r="I22" s="15"/>
      <c r="J22" s="9"/>
      <c r="L22" s="9"/>
      <c r="M22" s="11"/>
      <c r="N22" s="11"/>
      <c r="O22" s="11"/>
      <c r="P22" s="11"/>
      <c r="Q22" s="11"/>
      <c r="R22" s="11"/>
      <c r="S22" s="14"/>
    </row>
    <row r="23" ht="12.75" customHeight="1">
      <c r="A23" s="8" t="s">
        <v>38</v>
      </c>
      <c r="I23" s="15"/>
      <c r="J23" s="9"/>
      <c r="K23" s="41" t="s">
        <v>48</v>
      </c>
      <c r="L23" s="9"/>
      <c r="M23" s="11"/>
      <c r="N23" s="11"/>
      <c r="O23" s="11"/>
      <c r="P23" s="11"/>
      <c r="Q23" s="11"/>
      <c r="R23" s="11"/>
      <c r="S23" s="14"/>
    </row>
    <row r="24" ht="12.75" customHeight="1">
      <c r="I24" s="15"/>
      <c r="J24" s="43"/>
      <c r="L24" s="9"/>
      <c r="M24" s="11"/>
      <c r="N24" s="11"/>
      <c r="O24" s="11"/>
      <c r="P24" s="11"/>
      <c r="Q24" s="11"/>
      <c r="R24" s="11"/>
      <c r="S24" s="14"/>
    </row>
    <row r="25" ht="12.75" customHeight="1">
      <c r="A25" s="7" t="s">
        <v>40</v>
      </c>
      <c r="B25" s="27" t="s">
        <v>19</v>
      </c>
      <c r="D25" s="77" t="s">
        <v>41</v>
      </c>
      <c r="E25" s="16"/>
      <c r="F25" s="16"/>
      <c r="G25" s="16"/>
      <c r="H25" s="17"/>
      <c r="J25" s="67" t="s">
        <v>43</v>
      </c>
      <c r="L25" s="95" t="s">
        <v>17</v>
      </c>
      <c r="M25" s="11"/>
      <c r="N25" s="11"/>
      <c r="O25" s="11"/>
      <c r="P25" s="11"/>
      <c r="Q25" s="11"/>
      <c r="R25" s="11"/>
      <c r="S25" s="14"/>
    </row>
    <row r="26" ht="12.75" customHeight="1">
      <c r="B26" s="41"/>
      <c r="D26" s="83"/>
      <c r="E26" s="83"/>
      <c r="F26" s="83"/>
      <c r="G26" s="83"/>
      <c r="I26" s="15"/>
      <c r="J26" s="81"/>
      <c r="L26" s="9"/>
      <c r="M26" s="11"/>
      <c r="N26" s="11"/>
      <c r="O26" s="11"/>
      <c r="P26" s="11"/>
      <c r="Q26" s="11"/>
      <c r="R26" s="11"/>
      <c r="S26" s="14"/>
      <c r="U26" s="15"/>
    </row>
    <row r="27" ht="12.75" customHeight="1">
      <c r="A27" s="31">
        <v>503.0</v>
      </c>
      <c r="B27" s="41" t="s">
        <v>50</v>
      </c>
      <c r="D27" s="99" t="s">
        <v>53</v>
      </c>
      <c r="E27" s="16"/>
      <c r="F27" s="16"/>
      <c r="G27" s="16"/>
      <c r="H27" s="17"/>
      <c r="I27" s="87"/>
      <c r="J27" s="92">
        <v>400.0</v>
      </c>
      <c r="L27" s="100">
        <v>0.0</v>
      </c>
      <c r="M27" s="11"/>
      <c r="N27" s="11"/>
      <c r="O27" s="11"/>
      <c r="P27" s="11"/>
      <c r="Q27" s="11"/>
      <c r="R27" s="11"/>
      <c r="S27" s="14"/>
    </row>
    <row r="28" ht="12.75" customHeight="1">
      <c r="B28" s="41"/>
      <c r="D28" s="102"/>
      <c r="E28" s="103"/>
      <c r="F28" s="103"/>
      <c r="G28" s="103"/>
      <c r="H28" s="103"/>
      <c r="I28" s="15"/>
      <c r="J28" s="81" t="s">
        <v>60</v>
      </c>
      <c r="L28" s="104"/>
      <c r="M28" s="11"/>
      <c r="N28" s="11"/>
      <c r="O28" s="11"/>
      <c r="P28" s="11"/>
      <c r="Q28" s="11"/>
      <c r="R28" s="11"/>
      <c r="S28" s="14"/>
    </row>
    <row r="29" ht="12.75" customHeight="1">
      <c r="A29" s="31">
        <v>503.0</v>
      </c>
      <c r="B29" s="41" t="s">
        <v>50</v>
      </c>
      <c r="D29" s="99" t="s">
        <v>61</v>
      </c>
      <c r="E29" s="16"/>
      <c r="F29" s="16"/>
      <c r="G29" s="16"/>
      <c r="H29" s="17"/>
      <c r="I29" s="87"/>
      <c r="J29" s="92">
        <v>600.0</v>
      </c>
      <c r="L29" s="100">
        <v>0.0</v>
      </c>
      <c r="M29" s="11"/>
      <c r="N29" s="11"/>
      <c r="O29" s="11"/>
      <c r="P29" s="11"/>
      <c r="Q29" s="11"/>
      <c r="R29" s="11"/>
      <c r="S29" s="14"/>
    </row>
    <row r="30" ht="12.75" customHeight="1">
      <c r="B30" s="41"/>
      <c r="D30" s="102"/>
      <c r="E30" s="103"/>
      <c r="F30" s="103"/>
      <c r="G30" s="103"/>
      <c r="H30" s="103"/>
      <c r="I30" s="15"/>
      <c r="J30" s="81"/>
      <c r="L30" s="104"/>
      <c r="M30" s="11"/>
      <c r="N30" s="11"/>
      <c r="O30" s="11"/>
      <c r="P30" s="11"/>
      <c r="Q30" s="11"/>
      <c r="R30" s="11"/>
      <c r="S30" s="14"/>
    </row>
    <row r="31" ht="12.75" customHeight="1">
      <c r="A31" s="31">
        <v>503.0</v>
      </c>
      <c r="B31" s="41" t="s">
        <v>50</v>
      </c>
      <c r="D31" s="99"/>
      <c r="E31" s="16"/>
      <c r="F31" s="16"/>
      <c r="G31" s="16"/>
      <c r="H31" s="17"/>
      <c r="I31" s="87"/>
      <c r="J31" s="92"/>
      <c r="L31" s="100">
        <v>0.0</v>
      </c>
      <c r="M31" s="11"/>
      <c r="N31" s="11"/>
      <c r="O31" s="11"/>
      <c r="P31" s="11"/>
      <c r="Q31" s="11"/>
      <c r="R31" s="11"/>
      <c r="S31" s="14"/>
    </row>
    <row r="32" ht="12.75" customHeight="1">
      <c r="B32" s="41"/>
      <c r="D32" s="102"/>
      <c r="E32" s="103"/>
      <c r="F32" s="103"/>
      <c r="G32" s="103"/>
      <c r="H32" s="103"/>
      <c r="I32" s="15"/>
      <c r="J32" s="81"/>
      <c r="L32" s="104"/>
      <c r="M32" s="11"/>
      <c r="N32" s="11"/>
      <c r="O32" s="11"/>
      <c r="P32" s="11"/>
      <c r="Q32" s="11"/>
      <c r="R32" s="11"/>
      <c r="S32" s="14"/>
    </row>
    <row r="33" ht="12.75" customHeight="1">
      <c r="A33" s="31">
        <v>506.0</v>
      </c>
      <c r="B33" s="41" t="s">
        <v>63</v>
      </c>
      <c r="D33" s="99" t="s">
        <v>64</v>
      </c>
      <c r="E33" s="16"/>
      <c r="F33" s="16"/>
      <c r="G33" s="16"/>
      <c r="H33" s="17"/>
      <c r="I33" s="87"/>
      <c r="J33" s="92">
        <v>100.0</v>
      </c>
      <c r="L33" s="100">
        <v>0.0</v>
      </c>
      <c r="M33" s="11"/>
      <c r="N33" s="11"/>
      <c r="O33" s="11"/>
      <c r="P33" s="11"/>
      <c r="Q33" s="11"/>
      <c r="R33" s="11"/>
      <c r="S33" s="14"/>
    </row>
    <row r="34" ht="12.75" customHeight="1">
      <c r="B34" s="41"/>
      <c r="D34" s="113"/>
      <c r="E34" s="113"/>
      <c r="F34" s="113"/>
      <c r="G34" s="113"/>
      <c r="H34" s="113"/>
      <c r="I34" s="105"/>
      <c r="J34" s="57"/>
      <c r="L34" s="104"/>
      <c r="M34" s="11"/>
      <c r="N34" s="11"/>
      <c r="O34" s="11"/>
      <c r="P34" s="11"/>
      <c r="Q34" s="11"/>
      <c r="R34" s="11"/>
      <c r="S34" s="14"/>
    </row>
    <row r="35" ht="12.75" customHeight="1">
      <c r="A35" s="31">
        <v>507.0</v>
      </c>
      <c r="B35" s="41" t="s">
        <v>66</v>
      </c>
      <c r="D35" s="119" t="s">
        <v>67</v>
      </c>
      <c r="E35" s="16"/>
      <c r="F35" s="16"/>
      <c r="G35" s="16"/>
      <c r="H35" s="17"/>
      <c r="I35" s="50"/>
      <c r="J35" s="92">
        <v>1000.0</v>
      </c>
      <c r="L35" s="100">
        <v>0.0</v>
      </c>
      <c r="M35" s="11"/>
      <c r="N35" s="11"/>
      <c r="O35" s="11"/>
      <c r="P35" s="11"/>
      <c r="Q35" s="11"/>
      <c r="R35" s="11"/>
      <c r="S35" s="14"/>
    </row>
    <row r="36" ht="39.0" customHeight="1">
      <c r="B36" s="41"/>
      <c r="D36" s="102"/>
      <c r="E36" s="103"/>
      <c r="F36" s="103"/>
      <c r="G36" s="103"/>
      <c r="H36" s="103"/>
      <c r="I36" s="15"/>
      <c r="J36" s="81"/>
      <c r="L36" s="104"/>
    </row>
    <row r="37" ht="12.0" customHeight="1">
      <c r="A37" s="31">
        <v>508.0</v>
      </c>
      <c r="B37" s="41" t="s">
        <v>68</v>
      </c>
      <c r="D37" s="99" t="s">
        <v>69</v>
      </c>
      <c r="E37" s="16"/>
      <c r="F37" s="16"/>
      <c r="G37" s="16"/>
      <c r="H37" s="17"/>
      <c r="I37" s="87"/>
      <c r="J37" s="92">
        <v>11.0</v>
      </c>
      <c r="L37" s="100">
        <v>0.0</v>
      </c>
      <c r="M37" s="11"/>
      <c r="N37" s="11"/>
      <c r="O37" s="11"/>
      <c r="P37" s="11"/>
      <c r="Q37" s="11"/>
      <c r="R37" s="11"/>
      <c r="S37" s="14"/>
      <c r="U37" s="15"/>
    </row>
    <row r="38" ht="12.0" customHeight="1">
      <c r="B38" s="41"/>
      <c r="D38" s="102"/>
      <c r="E38" s="103"/>
      <c r="F38" s="103"/>
      <c r="G38" s="103"/>
      <c r="H38" s="103"/>
      <c r="I38" s="15"/>
      <c r="J38" s="81"/>
      <c r="L38" s="104"/>
      <c r="M38" s="11"/>
      <c r="N38" s="11"/>
      <c r="O38" s="11"/>
      <c r="P38" s="11"/>
      <c r="Q38" s="11"/>
      <c r="R38" s="11"/>
      <c r="S38" s="14"/>
      <c r="U38" s="15"/>
    </row>
    <row r="39" ht="12.75" customHeight="1">
      <c r="A39" s="31">
        <v>510.0</v>
      </c>
      <c r="B39" s="41" t="s">
        <v>70</v>
      </c>
      <c r="C39" s="48"/>
      <c r="D39" s="99" t="s">
        <v>71</v>
      </c>
      <c r="E39" s="16"/>
      <c r="F39" s="16"/>
      <c r="G39" s="16"/>
      <c r="H39" s="17"/>
      <c r="I39" s="87"/>
      <c r="J39" s="92">
        <v>600.0</v>
      </c>
      <c r="L39" s="100">
        <v>0.0</v>
      </c>
      <c r="M39" s="11"/>
      <c r="N39" s="11"/>
      <c r="O39" s="11"/>
      <c r="P39" s="11"/>
      <c r="Q39" s="11"/>
      <c r="R39" s="11"/>
      <c r="S39" s="14"/>
    </row>
    <row r="40" ht="12.75" customHeight="1">
      <c r="B40" s="41"/>
      <c r="D40" s="102"/>
      <c r="E40" s="103"/>
      <c r="F40" s="103"/>
      <c r="G40" s="103"/>
      <c r="H40" s="103"/>
      <c r="I40" s="15"/>
      <c r="J40" s="81"/>
      <c r="K40" s="124"/>
      <c r="L40" s="104"/>
      <c r="M40" s="11"/>
      <c r="N40" s="11"/>
      <c r="O40" s="11"/>
      <c r="P40" s="11"/>
      <c r="Q40" s="11"/>
      <c r="R40" s="11"/>
      <c r="S40" s="14"/>
    </row>
    <row r="41" ht="12.75" customHeight="1">
      <c r="A41" s="125">
        <v>509.0</v>
      </c>
      <c r="B41" s="41" t="s">
        <v>73</v>
      </c>
      <c r="D41" s="99" t="s">
        <v>74</v>
      </c>
      <c r="E41" s="16"/>
      <c r="F41" s="16"/>
      <c r="G41" s="16"/>
      <c r="H41" s="17"/>
      <c r="I41" s="87"/>
      <c r="J41" s="92">
        <v>1000.0</v>
      </c>
      <c r="L41" s="100">
        <v>0.0</v>
      </c>
      <c r="M41" s="11"/>
      <c r="N41" s="11"/>
      <c r="O41" s="11"/>
      <c r="P41" s="11"/>
      <c r="Q41" s="11"/>
      <c r="R41" s="11"/>
      <c r="S41" s="14"/>
      <c r="U41" s="15"/>
    </row>
    <row r="42" ht="12.75" customHeight="1">
      <c r="A42" s="125"/>
      <c r="B42" s="41"/>
      <c r="D42" s="102"/>
      <c r="E42" s="103"/>
      <c r="F42" s="103"/>
      <c r="G42" s="103"/>
      <c r="H42" s="103"/>
      <c r="I42" s="15"/>
      <c r="J42" s="81"/>
      <c r="L42" s="104"/>
      <c r="M42" s="11"/>
      <c r="N42" s="11"/>
      <c r="O42" s="11"/>
      <c r="P42" s="11"/>
      <c r="Q42" s="11"/>
      <c r="R42" s="11"/>
      <c r="S42" s="14"/>
      <c r="U42" s="15"/>
    </row>
    <row r="43" ht="12.75" customHeight="1">
      <c r="A43" s="125">
        <v>509.0</v>
      </c>
      <c r="B43" s="41" t="s">
        <v>73</v>
      </c>
      <c r="D43" s="99" t="s">
        <v>75</v>
      </c>
      <c r="E43" s="16"/>
      <c r="F43" s="16"/>
      <c r="G43" s="16"/>
      <c r="H43" s="17"/>
      <c r="I43" s="87"/>
      <c r="J43" s="92">
        <v>550.0</v>
      </c>
      <c r="L43" s="100">
        <v>0.0</v>
      </c>
      <c r="M43" s="11"/>
      <c r="N43" s="11"/>
      <c r="O43" s="11"/>
      <c r="P43" s="11"/>
      <c r="Q43" s="11"/>
      <c r="R43" s="11"/>
      <c r="S43" s="14"/>
      <c r="U43" s="15"/>
    </row>
    <row r="44" ht="12.75" customHeight="1">
      <c r="A44" s="125"/>
      <c r="B44" s="41"/>
      <c r="D44" s="102"/>
      <c r="E44" s="103"/>
      <c r="F44" s="103"/>
      <c r="G44" s="103"/>
      <c r="H44" s="103"/>
      <c r="I44" s="15"/>
      <c r="J44" s="81"/>
      <c r="L44" s="104"/>
      <c r="M44" s="11"/>
      <c r="N44" s="11"/>
      <c r="O44" s="11"/>
      <c r="P44" s="11"/>
      <c r="Q44" s="11"/>
      <c r="R44" s="11"/>
      <c r="S44" s="14"/>
      <c r="U44" s="15"/>
    </row>
    <row r="45" ht="12.75" customHeight="1">
      <c r="A45" s="125">
        <v>511.0</v>
      </c>
      <c r="B45" s="41" t="s">
        <v>77</v>
      </c>
      <c r="D45" s="99" t="s">
        <v>78</v>
      </c>
      <c r="E45" s="16"/>
      <c r="F45" s="16"/>
      <c r="G45" s="16"/>
      <c r="H45" s="17"/>
      <c r="I45" s="87"/>
      <c r="J45" s="88">
        <v>900.0</v>
      </c>
      <c r="L45" s="100">
        <v>0.0</v>
      </c>
      <c r="M45" s="11"/>
      <c r="N45" s="11"/>
      <c r="O45" s="11"/>
      <c r="P45" s="11"/>
      <c r="Q45" s="11"/>
      <c r="R45" s="11"/>
      <c r="S45" s="14"/>
    </row>
    <row r="46" ht="12.75" customHeight="1">
      <c r="A46" s="125"/>
      <c r="B46" s="41"/>
      <c r="D46" s="126"/>
      <c r="E46" s="126"/>
      <c r="F46" s="126"/>
      <c r="G46" s="126"/>
      <c r="H46" s="126"/>
      <c r="I46" s="127"/>
      <c r="J46" s="128"/>
      <c r="L46" s="104"/>
      <c r="M46" s="11"/>
      <c r="N46" s="11"/>
      <c r="O46" s="11"/>
      <c r="P46" s="11"/>
      <c r="Q46" s="11"/>
      <c r="R46" s="11"/>
      <c r="S46" s="14"/>
    </row>
    <row r="47" ht="12.75" customHeight="1">
      <c r="A47" s="31">
        <v>511.0</v>
      </c>
      <c r="B47" s="41" t="s">
        <v>77</v>
      </c>
      <c r="D47" s="129" t="s">
        <v>80</v>
      </c>
      <c r="E47" s="16"/>
      <c r="F47" s="16"/>
      <c r="G47" s="16"/>
      <c r="H47" s="17"/>
      <c r="I47" s="87"/>
      <c r="J47" s="88">
        <v>186.74</v>
      </c>
      <c r="K47" s="130"/>
      <c r="L47" s="100">
        <v>0.0</v>
      </c>
      <c r="M47" s="11"/>
      <c r="N47" s="11"/>
      <c r="O47" s="11"/>
      <c r="P47" s="11"/>
      <c r="Q47" s="11"/>
      <c r="R47" s="11"/>
      <c r="S47" s="14"/>
    </row>
    <row r="48" ht="12.75" customHeight="1">
      <c r="A48" s="31"/>
      <c r="B48" s="41"/>
      <c r="D48" s="126"/>
      <c r="E48" s="126"/>
      <c r="F48" s="126"/>
      <c r="G48" s="126"/>
      <c r="H48" s="126"/>
      <c r="I48" s="15"/>
      <c r="J48" s="128"/>
      <c r="L48" s="104"/>
      <c r="M48" s="11"/>
      <c r="N48" s="11"/>
      <c r="O48" s="11"/>
      <c r="P48" s="11"/>
      <c r="Q48" s="11"/>
      <c r="R48" s="11"/>
      <c r="S48" s="14"/>
    </row>
    <row r="49" ht="12.75" customHeight="1">
      <c r="A49" s="31">
        <v>511.0</v>
      </c>
      <c r="B49" s="41" t="s">
        <v>77</v>
      </c>
      <c r="D49" s="99" t="s">
        <v>82</v>
      </c>
      <c r="E49" s="16"/>
      <c r="F49" s="16"/>
      <c r="G49" s="16"/>
      <c r="H49" s="17"/>
      <c r="I49" s="87"/>
      <c r="J49" s="88">
        <v>204.0</v>
      </c>
      <c r="L49" s="100">
        <v>0.0</v>
      </c>
      <c r="M49" s="11"/>
      <c r="N49" s="11"/>
      <c r="O49" s="11"/>
      <c r="P49" s="11"/>
      <c r="Q49" s="11"/>
      <c r="R49" s="11"/>
      <c r="S49" s="14"/>
    </row>
    <row r="50" ht="12.75" customHeight="1">
      <c r="A50" s="31"/>
      <c r="B50" s="41"/>
      <c r="D50" s="126"/>
      <c r="E50" s="126"/>
      <c r="F50" s="126"/>
      <c r="G50" s="126"/>
      <c r="H50" s="126"/>
      <c r="I50" s="127"/>
      <c r="J50" s="128"/>
      <c r="L50" s="104"/>
      <c r="M50" s="11"/>
      <c r="N50" s="11"/>
      <c r="O50" s="11"/>
      <c r="P50" s="11"/>
      <c r="Q50" s="11"/>
      <c r="R50" s="11"/>
      <c r="S50" s="14"/>
    </row>
    <row r="51" ht="12.75" customHeight="1">
      <c r="A51" s="31">
        <v>511.0</v>
      </c>
      <c r="B51" s="41" t="s">
        <v>77</v>
      </c>
      <c r="D51" s="129" t="s">
        <v>83</v>
      </c>
      <c r="E51" s="16"/>
      <c r="F51" s="16"/>
      <c r="G51" s="16"/>
      <c r="H51" s="17"/>
      <c r="I51" s="87"/>
      <c r="J51" s="88">
        <v>100.0</v>
      </c>
      <c r="L51" s="100">
        <v>0.0</v>
      </c>
      <c r="M51" s="11"/>
      <c r="N51" s="11"/>
      <c r="O51" s="11"/>
      <c r="P51" s="11"/>
      <c r="Q51" s="11"/>
      <c r="R51" s="11"/>
      <c r="S51" s="14"/>
    </row>
    <row r="52" ht="12.75" customHeight="1">
      <c r="A52" s="31"/>
      <c r="B52" s="41"/>
      <c r="D52" s="126"/>
      <c r="E52" s="126"/>
      <c r="F52" s="126"/>
      <c r="G52" s="126"/>
      <c r="H52" s="126"/>
      <c r="I52" s="15"/>
      <c r="J52" s="128"/>
      <c r="L52" s="104"/>
      <c r="M52" s="11"/>
      <c r="N52" s="11"/>
      <c r="O52" s="11"/>
      <c r="P52" s="11"/>
      <c r="Q52" s="11"/>
      <c r="R52" s="11"/>
      <c r="S52" s="14"/>
    </row>
    <row r="53" ht="12.75" customHeight="1">
      <c r="A53" s="31">
        <v>511.0</v>
      </c>
      <c r="B53" s="41" t="s">
        <v>77</v>
      </c>
      <c r="D53" s="99" t="s">
        <v>85</v>
      </c>
      <c r="E53" s="16"/>
      <c r="F53" s="16"/>
      <c r="G53" s="16"/>
      <c r="H53" s="17"/>
      <c r="I53" s="87"/>
      <c r="J53" s="92">
        <v>206.0</v>
      </c>
      <c r="L53" s="100">
        <v>0.0</v>
      </c>
      <c r="M53" s="11"/>
      <c r="N53" s="11"/>
      <c r="O53" s="11"/>
      <c r="P53" s="11"/>
      <c r="Q53" s="11"/>
      <c r="R53" s="11"/>
      <c r="S53" s="14"/>
    </row>
    <row r="54" ht="12.75" customHeight="1">
      <c r="A54" s="31"/>
      <c r="B54" s="41"/>
      <c r="D54" s="126"/>
      <c r="E54" s="126"/>
      <c r="F54" s="126"/>
      <c r="G54" s="126"/>
      <c r="H54" s="126"/>
      <c r="I54" s="15"/>
      <c r="J54" s="128"/>
      <c r="L54" s="104"/>
      <c r="M54" s="11"/>
      <c r="N54" s="11"/>
      <c r="O54" s="11"/>
      <c r="P54" s="11"/>
      <c r="Q54" s="11"/>
      <c r="R54" s="11"/>
      <c r="S54" s="14"/>
    </row>
    <row r="55" ht="12.75" customHeight="1">
      <c r="A55" s="125">
        <v>512.0</v>
      </c>
      <c r="B55" s="41" t="s">
        <v>86</v>
      </c>
      <c r="D55" s="99"/>
      <c r="E55" s="16"/>
      <c r="F55" s="16"/>
      <c r="G55" s="16"/>
      <c r="H55" s="17"/>
      <c r="I55" s="87"/>
      <c r="J55" s="92"/>
      <c r="L55" s="100">
        <v>0.0</v>
      </c>
      <c r="M55" s="11"/>
      <c r="N55" s="11"/>
      <c r="O55" s="11"/>
      <c r="P55" s="11"/>
      <c r="Q55" s="11"/>
      <c r="R55" s="11"/>
      <c r="S55" s="14"/>
    </row>
    <row r="56" ht="12.75" customHeight="1">
      <c r="A56" s="31"/>
      <c r="B56" s="41"/>
      <c r="D56" s="126"/>
      <c r="E56" s="126"/>
      <c r="F56" s="126"/>
      <c r="G56" s="126"/>
      <c r="H56" s="126"/>
      <c r="I56" s="15"/>
      <c r="J56" s="128"/>
      <c r="L56" s="104"/>
      <c r="M56" s="11"/>
      <c r="N56" s="11"/>
      <c r="O56" s="11"/>
      <c r="P56" s="11"/>
      <c r="Q56" s="11"/>
      <c r="R56" s="11"/>
      <c r="S56" s="14"/>
    </row>
    <row r="57" ht="12.75" customHeight="1">
      <c r="A57" s="31">
        <v>512.0</v>
      </c>
      <c r="B57" s="41" t="s">
        <v>86</v>
      </c>
      <c r="D57" s="99" t="s">
        <v>88</v>
      </c>
      <c r="E57" s="16"/>
      <c r="F57" s="16"/>
      <c r="G57" s="16"/>
      <c r="H57" s="17"/>
      <c r="I57" s="87"/>
      <c r="J57" s="92">
        <v>900.0</v>
      </c>
      <c r="L57" s="100">
        <v>0.0</v>
      </c>
      <c r="M57" s="11"/>
      <c r="N57" s="11"/>
      <c r="O57" s="11"/>
      <c r="P57" s="11"/>
      <c r="Q57" s="11"/>
      <c r="R57" s="11"/>
      <c r="S57" s="14"/>
    </row>
    <row r="58" ht="12.75" customHeight="1">
      <c r="D58" s="131"/>
      <c r="E58" s="131"/>
      <c r="F58" s="131"/>
      <c r="G58" s="131"/>
      <c r="H58" s="131"/>
      <c r="I58" s="15"/>
      <c r="J58" s="81"/>
      <c r="L58" s="104"/>
      <c r="M58" s="11"/>
      <c r="N58" s="11"/>
      <c r="O58" s="11"/>
      <c r="P58" s="11"/>
      <c r="Q58" s="11"/>
      <c r="R58" s="11"/>
      <c r="S58" s="14"/>
    </row>
    <row r="59" ht="12.75" customHeight="1">
      <c r="G59" s="27" t="s">
        <v>57</v>
      </c>
      <c r="H59" s="27"/>
      <c r="I59" s="105"/>
      <c r="J59" s="67">
        <f>SUM(J26:J57)</f>
        <v>6757.74</v>
      </c>
      <c r="L59" s="104">
        <f>sum(L27:L57)</f>
        <v>0</v>
      </c>
      <c r="M59" s="11"/>
      <c r="N59" s="11"/>
      <c r="O59" s="11"/>
      <c r="P59" s="11"/>
      <c r="Q59" s="11"/>
      <c r="R59" s="11"/>
      <c r="S59" s="14"/>
    </row>
    <row r="60" ht="13.5" customHeight="1">
      <c r="G60" s="27"/>
      <c r="H60" s="27"/>
      <c r="I60" s="15"/>
      <c r="J60" s="132"/>
      <c r="L60" s="9"/>
      <c r="M60" s="11"/>
      <c r="N60" s="11"/>
      <c r="O60" s="11"/>
      <c r="P60" s="11"/>
      <c r="Q60" s="11"/>
      <c r="R60" s="11"/>
      <c r="S60" s="14"/>
    </row>
    <row r="61" ht="13.5" customHeight="1">
      <c r="G61" s="27" t="s">
        <v>62</v>
      </c>
      <c r="H61" s="27"/>
      <c r="I61" s="108"/>
      <c r="J61" s="112">
        <f>SUM(J20-J59)</f>
        <v>7017.26</v>
      </c>
      <c r="L61" s="9">
        <f>L20-L59</f>
        <v>0</v>
      </c>
      <c r="M61" s="11"/>
      <c r="N61" s="11"/>
      <c r="O61" s="11"/>
      <c r="P61" s="11"/>
      <c r="Q61" s="11"/>
      <c r="R61" s="11"/>
      <c r="S61" s="14"/>
    </row>
    <row r="62" ht="12.75" customHeight="1">
      <c r="I62" s="15"/>
      <c r="J62" s="118"/>
      <c r="L62" s="9"/>
      <c r="M62" s="11"/>
      <c r="N62" s="11"/>
      <c r="O62" s="11"/>
      <c r="P62" s="11"/>
      <c r="Q62" s="11"/>
      <c r="R62" s="11"/>
      <c r="S62" s="14"/>
    </row>
    <row r="63" ht="12.75" customHeight="1">
      <c r="I63" s="15"/>
      <c r="J63" s="15"/>
      <c r="L63" s="9"/>
      <c r="M63" s="11"/>
      <c r="N63" s="11"/>
      <c r="O63" s="11"/>
      <c r="P63" s="11"/>
      <c r="Q63" s="11"/>
      <c r="R63" s="11"/>
      <c r="S63" s="14"/>
    </row>
    <row r="64" ht="12.75" customHeight="1">
      <c r="I64" s="15"/>
      <c r="L64" s="9"/>
      <c r="M64" s="11"/>
      <c r="N64" s="11"/>
      <c r="O64" s="11"/>
      <c r="P64" s="11"/>
      <c r="Q64" s="11"/>
      <c r="R64" s="11"/>
      <c r="S64" s="14"/>
    </row>
    <row r="65" ht="12.75" customHeight="1">
      <c r="I65" s="15"/>
      <c r="J65" s="85"/>
      <c r="L65" s="9"/>
      <c r="M65" s="11"/>
      <c r="N65" s="11"/>
      <c r="O65" s="11"/>
      <c r="P65" s="11"/>
      <c r="Q65" s="11"/>
      <c r="R65" s="11"/>
      <c r="S65" s="14"/>
    </row>
    <row r="66" ht="12.75" customHeight="1">
      <c r="I66" s="15"/>
      <c r="L66" s="9"/>
      <c r="S66" s="15"/>
    </row>
    <row r="67" ht="12.75" customHeight="1">
      <c r="I67" s="15"/>
      <c r="L67" s="9"/>
      <c r="S67" s="15"/>
    </row>
    <row r="68" ht="12.75" customHeight="1">
      <c r="I68" s="15"/>
      <c r="L68" s="9"/>
      <c r="S68" s="15"/>
    </row>
    <row r="69" ht="12.75" customHeight="1">
      <c r="I69" s="15"/>
      <c r="L69" s="9"/>
    </row>
    <row r="70" ht="12.75" customHeight="1">
      <c r="I70" s="15"/>
      <c r="L70" s="9"/>
    </row>
    <row r="71" ht="12.75" customHeight="1">
      <c r="I71" s="15"/>
      <c r="L71" s="9"/>
    </row>
    <row r="72" ht="12.75" customHeight="1">
      <c r="I72" s="15"/>
      <c r="L72" s="9"/>
    </row>
    <row r="73" ht="12.75" customHeight="1">
      <c r="I73" s="15"/>
      <c r="L73" s="9"/>
    </row>
    <row r="74" ht="12.75" customHeight="1">
      <c r="L74" s="9"/>
    </row>
    <row r="75" ht="12.75" customHeight="1">
      <c r="L75" s="9"/>
    </row>
    <row r="76" ht="12.75" customHeight="1"/>
    <row r="77" ht="12.75" customHeight="1"/>
    <row r="78" ht="12.75" customHeight="1"/>
    <row r="79" ht="12.75" customHeight="1">
      <c r="L79" s="9"/>
    </row>
    <row r="80" ht="12.75" customHeight="1">
      <c r="L80" s="9"/>
    </row>
    <row r="81" ht="12.75" customHeight="1">
      <c r="L81" s="9"/>
    </row>
    <row r="82" ht="12.75" customHeight="1">
      <c r="L82" s="9"/>
    </row>
    <row r="83" ht="12.75" customHeight="1">
      <c r="L83" s="9"/>
    </row>
    <row r="84" ht="12.75" customHeight="1">
      <c r="L84" s="9"/>
    </row>
    <row r="85" ht="12.75" customHeight="1">
      <c r="L85" s="9"/>
    </row>
    <row r="86" ht="12.75" customHeight="1">
      <c r="L86" s="9"/>
    </row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28">
    <mergeCell ref="A2:J2"/>
    <mergeCell ref="A4:J4"/>
    <mergeCell ref="C6:H6"/>
    <mergeCell ref="F7:G7"/>
    <mergeCell ref="G12:H12"/>
    <mergeCell ref="G13:H13"/>
    <mergeCell ref="G14:H14"/>
    <mergeCell ref="G15:H15"/>
    <mergeCell ref="G16:H16"/>
    <mergeCell ref="G17:H17"/>
    <mergeCell ref="G18:H18"/>
    <mergeCell ref="D25:H25"/>
    <mergeCell ref="D27:H27"/>
    <mergeCell ref="D29:H29"/>
    <mergeCell ref="D45:H45"/>
    <mergeCell ref="D47:H47"/>
    <mergeCell ref="D49:H49"/>
    <mergeCell ref="D51:H51"/>
    <mergeCell ref="D53:H53"/>
    <mergeCell ref="D55:H55"/>
    <mergeCell ref="D57:H57"/>
    <mergeCell ref="D31:H31"/>
    <mergeCell ref="D33:H33"/>
    <mergeCell ref="D35:H35"/>
    <mergeCell ref="D37:H37"/>
    <mergeCell ref="D39:H39"/>
    <mergeCell ref="D41:H41"/>
    <mergeCell ref="D43:H43"/>
  </mergeCells>
  <printOptions/>
  <pageMargins bottom="1.0" footer="0.0" header="0.0" left="0.75" right="0.75" top="1.0"/>
  <pageSetup scale="7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8.75"/>
    <col customWidth="1" min="3" max="3" width="9.13"/>
    <col customWidth="1" min="4" max="4" width="8.38"/>
    <col customWidth="1" min="5" max="5" width="11.13"/>
    <col customWidth="1" min="6" max="6" width="6.38"/>
    <col customWidth="1" min="7" max="7" width="10.88"/>
    <col customWidth="1" min="8" max="8" width="9.13"/>
    <col customWidth="1" min="9" max="9" width="2.63"/>
    <col customWidth="1" min="10" max="11" width="10.75"/>
    <col customWidth="1" min="12" max="12" width="2.38"/>
    <col customWidth="1" hidden="1" min="13" max="13" width="8.63"/>
    <col customWidth="1" min="14" max="27" width="8.63"/>
  </cols>
  <sheetData>
    <row r="1" ht="12.75" customHeight="1">
      <c r="A1" s="2" t="s">
        <v>0</v>
      </c>
      <c r="K1" s="4"/>
    </row>
    <row r="2" ht="12.75" customHeight="1">
      <c r="A2" s="7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K3" s="10"/>
      <c r="M3" s="9"/>
      <c r="S3" s="15"/>
    </row>
    <row r="4" ht="12.75" customHeight="1">
      <c r="A4" s="19" t="s">
        <v>5</v>
      </c>
      <c r="B4" s="16"/>
      <c r="C4" s="16"/>
      <c r="D4" s="16"/>
      <c r="E4" s="16"/>
      <c r="F4" s="16"/>
      <c r="G4" s="16"/>
      <c r="H4" s="16"/>
      <c r="I4" s="16"/>
      <c r="J4" s="16"/>
      <c r="K4" s="17"/>
      <c r="M4" s="9"/>
      <c r="S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4"/>
      <c r="J5" s="22"/>
      <c r="M5" s="9"/>
      <c r="S5" s="15"/>
    </row>
    <row r="6" ht="12.75" customHeight="1">
      <c r="A6" s="27" t="s">
        <v>9</v>
      </c>
      <c r="C6" s="28" t="s">
        <v>11</v>
      </c>
      <c r="D6" s="16"/>
      <c r="E6" s="16"/>
      <c r="F6" s="16"/>
      <c r="G6" s="16"/>
      <c r="H6" s="16"/>
      <c r="I6" s="17"/>
      <c r="J6" s="29"/>
      <c r="M6" s="9"/>
      <c r="N6" s="31"/>
      <c r="S6" s="15"/>
    </row>
    <row r="7" ht="12.75" customHeight="1">
      <c r="A7" s="27" t="s">
        <v>12</v>
      </c>
      <c r="C7" s="28" t="s">
        <v>13</v>
      </c>
      <c r="D7" s="16"/>
      <c r="E7" s="16"/>
      <c r="F7" s="16"/>
      <c r="G7" s="16"/>
      <c r="H7" s="16"/>
      <c r="I7" s="17"/>
      <c r="J7" s="29"/>
      <c r="M7" s="9"/>
      <c r="N7" s="31"/>
      <c r="O7" s="31"/>
      <c r="P7" s="31"/>
      <c r="Q7" s="31"/>
      <c r="R7" s="31"/>
      <c r="S7" s="15"/>
    </row>
    <row r="8" ht="12.75" customHeight="1">
      <c r="B8" s="38"/>
      <c r="J8" s="15"/>
      <c r="Y8" s="31"/>
    </row>
    <row r="9" ht="12.75" customHeight="1">
      <c r="A9" s="40" t="s">
        <v>15</v>
      </c>
      <c r="J9" s="15"/>
      <c r="M9" s="9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31"/>
    </row>
    <row r="10" ht="12.75" customHeight="1">
      <c r="J10" s="15"/>
      <c r="M10" s="43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31"/>
    </row>
    <row r="11" ht="12.75" customHeight="1">
      <c r="A11" s="27" t="s">
        <v>18</v>
      </c>
      <c r="B11" s="27" t="s">
        <v>19</v>
      </c>
      <c r="J11" s="46"/>
      <c r="M11" s="47" t="s">
        <v>20</v>
      </c>
      <c r="Y11" s="31"/>
    </row>
    <row r="12" ht="12.75" customHeight="1">
      <c r="A12" s="41">
        <v>404.0</v>
      </c>
      <c r="B12" s="41" t="s">
        <v>23</v>
      </c>
      <c r="C12" s="48" t="s">
        <v>22</v>
      </c>
      <c r="D12" s="49">
        <v>17.0</v>
      </c>
      <c r="E12" s="50" t="s">
        <v>24</v>
      </c>
      <c r="F12" s="51">
        <v>1.0</v>
      </c>
      <c r="G12" s="53" t="s">
        <v>25</v>
      </c>
      <c r="J12" s="51">
        <v>60.0</v>
      </c>
      <c r="K12" s="57">
        <v>1020.0</v>
      </c>
      <c r="M12" s="47"/>
      <c r="Q12" s="11"/>
      <c r="R12" s="11"/>
      <c r="S12" s="11"/>
      <c r="T12" s="11"/>
      <c r="U12" s="11"/>
      <c r="V12" s="11"/>
      <c r="W12" s="11"/>
      <c r="X12" s="11"/>
      <c r="Y12" s="14"/>
    </row>
    <row r="13" ht="12.75" customHeight="1">
      <c r="A13" s="41">
        <v>404.0</v>
      </c>
      <c r="B13" s="41" t="s">
        <v>27</v>
      </c>
      <c r="C13" s="61" t="s">
        <v>26</v>
      </c>
      <c r="D13" s="58">
        <v>17.0</v>
      </c>
      <c r="E13" s="50" t="s">
        <v>24</v>
      </c>
      <c r="F13" s="51">
        <v>1.0</v>
      </c>
      <c r="G13" s="53" t="s">
        <v>25</v>
      </c>
      <c r="J13" s="51">
        <v>60.0</v>
      </c>
      <c r="K13" s="57">
        <v>1200.0</v>
      </c>
      <c r="M13" s="47"/>
      <c r="Q13" s="11"/>
      <c r="R13" s="11"/>
      <c r="S13" s="11"/>
      <c r="T13" s="11"/>
      <c r="U13" s="11"/>
      <c r="V13" s="11"/>
      <c r="W13" s="11"/>
      <c r="X13" s="11"/>
      <c r="Y13" s="14"/>
    </row>
    <row r="14" ht="12.75" customHeight="1">
      <c r="J14" s="64"/>
      <c r="K14" s="65"/>
      <c r="M14" s="47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"/>
    </row>
    <row r="15" ht="12.75" customHeight="1">
      <c r="J15" s="15"/>
      <c r="K15" s="43"/>
      <c r="M15" s="47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"/>
      <c r="AA15" s="15"/>
    </row>
    <row r="16" ht="12.75" customHeight="1">
      <c r="G16" s="27" t="s">
        <v>33</v>
      </c>
      <c r="K16" s="67">
        <v>2245.0</v>
      </c>
      <c r="M16" s="47">
        <f>SUM(M12:M13)</f>
        <v>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"/>
    </row>
    <row r="17" ht="12.75" customHeight="1">
      <c r="J17" s="15"/>
      <c r="K17" s="65"/>
      <c r="M17" s="47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"/>
      <c r="AA17" s="15"/>
    </row>
    <row r="18" ht="12.75" customHeight="1">
      <c r="J18" s="15"/>
      <c r="K18" s="9"/>
      <c r="M18" s="47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"/>
    </row>
    <row r="19" ht="12.75" customHeight="1">
      <c r="A19" s="40" t="s">
        <v>38</v>
      </c>
      <c r="J19" s="15"/>
      <c r="K19" s="9"/>
      <c r="M19" s="47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"/>
      <c r="AA19" s="15"/>
    </row>
    <row r="20" ht="12.75" customHeight="1">
      <c r="J20" s="15"/>
      <c r="K20" s="43"/>
      <c r="M20" s="47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"/>
    </row>
    <row r="21" ht="12.75" customHeight="1">
      <c r="A21" s="27" t="s">
        <v>40</v>
      </c>
      <c r="B21" s="27" t="s">
        <v>19</v>
      </c>
      <c r="D21" s="72" t="s">
        <v>41</v>
      </c>
      <c r="E21" s="16"/>
      <c r="F21" s="16"/>
      <c r="G21" s="16"/>
      <c r="H21" s="16"/>
      <c r="I21" s="17"/>
      <c r="J21" s="75"/>
      <c r="K21" s="67" t="s">
        <v>43</v>
      </c>
      <c r="M21" s="47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"/>
    </row>
    <row r="22" ht="12.75" customHeight="1">
      <c r="A22" s="27"/>
      <c r="B22" s="27"/>
      <c r="D22" s="79"/>
      <c r="E22" s="79"/>
      <c r="F22" s="79"/>
      <c r="G22" s="79"/>
      <c r="H22" s="79"/>
      <c r="I22" s="79"/>
      <c r="J22" s="15"/>
      <c r="K22" s="81"/>
      <c r="M22" s="47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"/>
    </row>
    <row r="23" ht="12.75" customHeight="1">
      <c r="A23" s="31">
        <v>502.0</v>
      </c>
      <c r="B23" s="84" t="s">
        <v>44</v>
      </c>
      <c r="D23" s="28" t="s">
        <v>45</v>
      </c>
      <c r="E23" s="16"/>
      <c r="F23" s="16"/>
      <c r="G23" s="16"/>
      <c r="H23" s="16"/>
      <c r="I23" s="17"/>
      <c r="J23" s="87"/>
      <c r="K23" s="88">
        <v>500.0</v>
      </c>
      <c r="M23" s="47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"/>
    </row>
    <row r="24" ht="12.75" customHeight="1">
      <c r="A24" s="31"/>
      <c r="E24" s="90"/>
      <c r="K24" s="81"/>
      <c r="M24" s="47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"/>
    </row>
    <row r="25" ht="12.75" customHeight="1">
      <c r="A25" s="31">
        <v>502.0</v>
      </c>
      <c r="B25" s="84" t="s">
        <v>44</v>
      </c>
      <c r="D25" s="93" t="s">
        <v>49</v>
      </c>
      <c r="E25" s="16"/>
      <c r="F25" s="16"/>
      <c r="G25" s="16"/>
      <c r="H25" s="16"/>
      <c r="I25" s="17"/>
      <c r="J25" s="87"/>
      <c r="K25" s="92">
        <v>200.0</v>
      </c>
      <c r="M25" s="47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"/>
    </row>
    <row r="26" ht="12.75" customHeight="1">
      <c r="A26" s="31"/>
      <c r="E26" s="90"/>
      <c r="J26" s="15"/>
      <c r="K26" s="81"/>
      <c r="M26" s="47"/>
      <c r="Y26" s="15"/>
    </row>
    <row r="27" ht="12.0" customHeight="1">
      <c r="A27" s="31">
        <v>502.0</v>
      </c>
      <c r="B27" s="84" t="s">
        <v>50</v>
      </c>
      <c r="D27" s="97" t="s">
        <v>51</v>
      </c>
      <c r="E27" s="16"/>
      <c r="F27" s="16"/>
      <c r="G27" s="16"/>
      <c r="H27" s="16"/>
      <c r="I27" s="17"/>
      <c r="J27" s="87"/>
      <c r="K27" s="92">
        <f>17*60</f>
        <v>1020</v>
      </c>
      <c r="M27" s="47"/>
      <c r="Y27" s="15"/>
    </row>
    <row r="28" ht="12.75" customHeight="1">
      <c r="A28" s="27"/>
      <c r="B28" s="27"/>
      <c r="D28" s="79"/>
      <c r="E28" s="79"/>
      <c r="F28" s="79"/>
      <c r="G28" s="79"/>
      <c r="H28" s="79"/>
      <c r="I28" s="79"/>
      <c r="J28" s="15"/>
      <c r="K28" s="81"/>
      <c r="M28" s="47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4"/>
    </row>
    <row r="29" ht="12.75" customHeight="1">
      <c r="A29" s="31">
        <v>502.0</v>
      </c>
      <c r="B29" s="84" t="s">
        <v>58</v>
      </c>
      <c r="D29" s="93" t="s">
        <v>55</v>
      </c>
      <c r="E29" s="16"/>
      <c r="F29" s="16"/>
      <c r="G29" s="16"/>
      <c r="H29" s="16"/>
      <c r="I29" s="17"/>
      <c r="K29" s="92">
        <v>45.0</v>
      </c>
      <c r="M29" s="47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4"/>
    </row>
    <row r="30" ht="12.75" customHeight="1">
      <c r="J30" s="15"/>
      <c r="K30" s="81"/>
      <c r="M30" s="47"/>
    </row>
    <row r="31" ht="12.75" customHeight="1">
      <c r="G31" s="27" t="s">
        <v>57</v>
      </c>
      <c r="H31" s="27"/>
      <c r="J31" s="105"/>
      <c r="K31" s="67">
        <v>1645.0</v>
      </c>
      <c r="M31" s="47">
        <f>sum(M23:M29)</f>
        <v>0</v>
      </c>
    </row>
    <row r="32" ht="13.5" customHeight="1">
      <c r="G32" s="27"/>
      <c r="H32" s="27"/>
      <c r="J32" s="15"/>
      <c r="K32" s="106"/>
      <c r="M32" s="65"/>
    </row>
    <row r="33" ht="13.5" customHeight="1">
      <c r="G33" s="27" t="s">
        <v>62</v>
      </c>
      <c r="H33" s="27"/>
      <c r="J33" s="108"/>
      <c r="K33" s="111">
        <v>600.0</v>
      </c>
      <c r="M33" s="9">
        <f>M16-M31</f>
        <v>0</v>
      </c>
    </row>
    <row r="34" ht="12.75" customHeight="1">
      <c r="A34" s="114"/>
      <c r="B34" s="115"/>
      <c r="C34" s="114"/>
      <c r="D34" s="116"/>
      <c r="J34" s="15"/>
      <c r="K34" s="118"/>
      <c r="M34" s="9"/>
    </row>
    <row r="35" ht="12.75" customHeight="1">
      <c r="A35" s="11"/>
      <c r="B35" s="120"/>
      <c r="C35" s="11"/>
      <c r="D35" s="116"/>
      <c r="J35" s="15"/>
      <c r="K35" s="15"/>
      <c r="M35" s="9"/>
    </row>
    <row r="36" ht="12.75" customHeight="1">
      <c r="A36" s="11"/>
      <c r="B36" s="120"/>
      <c r="C36" s="11"/>
      <c r="D36" s="116"/>
      <c r="J36" s="15"/>
      <c r="K36" s="15"/>
      <c r="M36" s="9"/>
    </row>
    <row r="37" ht="12.75" customHeight="1">
      <c r="A37" s="11"/>
      <c r="B37" s="120"/>
      <c r="C37" s="11"/>
      <c r="D37" s="116"/>
      <c r="J37" s="15"/>
      <c r="K37" s="15"/>
      <c r="M37" s="9"/>
    </row>
    <row r="38" ht="12.75" customHeight="1">
      <c r="J38" s="15"/>
      <c r="K38" s="15"/>
      <c r="M38" s="9"/>
    </row>
    <row r="39" ht="12.75" customHeight="1">
      <c r="J39" s="15"/>
      <c r="K39" s="15"/>
      <c r="M39" s="9"/>
    </row>
    <row r="40" ht="12.75" customHeight="1">
      <c r="J40" s="15"/>
      <c r="K40" s="15"/>
      <c r="M40" s="9"/>
    </row>
    <row r="41" ht="12.75" customHeight="1">
      <c r="J41" s="15"/>
    </row>
    <row r="42" ht="12.75" customHeight="1">
      <c r="J42" s="15"/>
    </row>
    <row r="43" ht="12.75" customHeight="1">
      <c r="J43" s="15"/>
    </row>
    <row r="44" ht="12.75" customHeight="1">
      <c r="J44" s="15"/>
    </row>
    <row r="45" ht="12.75" customHeight="1">
      <c r="J45" s="15"/>
    </row>
    <row r="46" ht="12.75" customHeight="1">
      <c r="J46" s="15"/>
    </row>
    <row r="47" ht="12.75" customHeight="1">
      <c r="J47" s="15"/>
    </row>
    <row r="48" ht="12.75" customHeight="1">
      <c r="J48" s="15"/>
    </row>
    <row r="49" ht="12.75" customHeight="1">
      <c r="J49" s="15"/>
    </row>
    <row r="50" ht="12.75" customHeight="1">
      <c r="J50" s="15"/>
    </row>
    <row r="51" ht="12.75" customHeight="1">
      <c r="J51" s="15"/>
    </row>
    <row r="52" ht="12.75" customHeight="1">
      <c r="J52" s="15"/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2">
    <mergeCell ref="D21:I21"/>
    <mergeCell ref="D23:I23"/>
    <mergeCell ref="D25:I25"/>
    <mergeCell ref="D27:I27"/>
    <mergeCell ref="D29:I29"/>
    <mergeCell ref="A2:K2"/>
    <mergeCell ref="A4:K4"/>
    <mergeCell ref="C6:I6"/>
    <mergeCell ref="N6:R6"/>
    <mergeCell ref="C7:I7"/>
    <mergeCell ref="G12:H12"/>
    <mergeCell ref="G13:H13"/>
  </mergeCells>
  <printOptions/>
  <pageMargins bottom="1.0" footer="0.0" header="0.0" left="0.75" right="0.75" top="1.0"/>
  <pageSetup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8.75"/>
    <col customWidth="1" min="3" max="3" width="9.13"/>
    <col customWidth="1" min="4" max="4" width="8.38"/>
    <col customWidth="1" min="5" max="5" width="11.13"/>
    <col customWidth="1" min="6" max="6" width="6.38"/>
    <col customWidth="1" min="7" max="7" width="10.88"/>
    <col customWidth="1" min="8" max="8" width="9.13"/>
    <col customWidth="1" min="9" max="9" width="10.75"/>
    <col customWidth="1" min="10" max="10" width="14.0"/>
    <col customWidth="1" min="11" max="11" width="2.38"/>
    <col customWidth="1" hidden="1" min="12" max="12" width="10.13"/>
    <col customWidth="1" min="13" max="13" width="17.25"/>
    <col customWidth="1" min="14" max="25" width="8.63"/>
  </cols>
  <sheetData>
    <row r="1" ht="12.75" customHeight="1">
      <c r="A1" s="2" t="s">
        <v>0</v>
      </c>
      <c r="J1" s="4"/>
      <c r="L1" s="9"/>
      <c r="M1" s="11"/>
      <c r="N1" s="11"/>
      <c r="O1" s="11"/>
      <c r="P1" s="11"/>
      <c r="Q1" s="11"/>
      <c r="R1" s="11"/>
      <c r="S1" s="11"/>
      <c r="T1" s="11"/>
      <c r="U1" s="14"/>
    </row>
    <row r="2" ht="12.75" customHeight="1">
      <c r="A2" s="10" t="s">
        <v>4</v>
      </c>
      <c r="B2" s="18"/>
      <c r="C2" s="18"/>
      <c r="D2" s="18"/>
      <c r="E2" s="18"/>
      <c r="F2" s="18"/>
      <c r="G2" s="18"/>
      <c r="H2" s="18"/>
      <c r="I2" s="18"/>
      <c r="J2" s="18"/>
      <c r="L2" s="9"/>
      <c r="M2" s="11"/>
      <c r="N2" s="11"/>
      <c r="O2" s="11"/>
      <c r="P2" s="11"/>
      <c r="Q2" s="11"/>
      <c r="R2" s="11"/>
      <c r="S2" s="11"/>
      <c r="T2" s="11"/>
      <c r="U2" s="14"/>
      <c r="W2" s="15"/>
    </row>
    <row r="3" ht="29.25" customHeight="1">
      <c r="A3" s="19" t="s">
        <v>8</v>
      </c>
      <c r="B3" s="16"/>
      <c r="C3" s="16"/>
      <c r="D3" s="16"/>
      <c r="E3" s="16"/>
      <c r="F3" s="16"/>
      <c r="G3" s="16"/>
      <c r="H3" s="16"/>
      <c r="I3" s="16"/>
      <c r="J3" s="17"/>
      <c r="L3" s="9"/>
      <c r="M3" s="11"/>
      <c r="N3" s="11"/>
      <c r="O3" s="11"/>
      <c r="P3" s="11"/>
      <c r="Q3" s="11"/>
      <c r="R3" s="11"/>
      <c r="S3" s="11"/>
      <c r="T3" s="11"/>
      <c r="U3" s="14"/>
      <c r="W3" s="15"/>
    </row>
    <row r="4" ht="12.75" customHeight="1">
      <c r="A4" s="22"/>
      <c r="B4" s="22"/>
      <c r="C4" s="24"/>
      <c r="D4" s="25"/>
      <c r="E4" s="24"/>
      <c r="F4" s="24"/>
      <c r="G4" s="24"/>
      <c r="H4" s="24"/>
      <c r="I4" s="22"/>
      <c r="J4" s="30"/>
      <c r="L4" s="9"/>
      <c r="M4" s="11"/>
      <c r="N4" s="11"/>
      <c r="O4" s="11"/>
      <c r="P4" s="11"/>
      <c r="Q4" s="11"/>
      <c r="R4" s="11"/>
      <c r="S4" s="11"/>
      <c r="T4" s="11"/>
      <c r="U4" s="14"/>
    </row>
    <row r="5" ht="12.75" customHeight="1">
      <c r="A5" s="27" t="s">
        <v>9</v>
      </c>
      <c r="C5" s="28" t="s">
        <v>11</v>
      </c>
      <c r="D5" s="16"/>
      <c r="E5" s="16"/>
      <c r="F5" s="16"/>
      <c r="G5" s="16"/>
      <c r="H5" s="17"/>
      <c r="I5" s="29"/>
      <c r="L5" s="9"/>
      <c r="M5" s="11"/>
      <c r="N5" s="11"/>
      <c r="O5" s="11"/>
      <c r="P5" s="11"/>
      <c r="Q5" s="11"/>
      <c r="R5" s="11"/>
      <c r="S5" s="11"/>
      <c r="T5" s="11"/>
      <c r="U5" s="14"/>
    </row>
    <row r="6" ht="12.75" customHeight="1">
      <c r="A6" s="27" t="s">
        <v>12</v>
      </c>
      <c r="C6" s="28" t="s">
        <v>14</v>
      </c>
      <c r="D6" s="16"/>
      <c r="E6" s="16"/>
      <c r="F6" s="16"/>
      <c r="G6" s="16"/>
      <c r="H6" s="16"/>
      <c r="I6" s="15"/>
      <c r="L6" s="9"/>
      <c r="M6" s="11"/>
      <c r="N6" s="11"/>
      <c r="O6" s="11"/>
      <c r="P6" s="11"/>
      <c r="Q6" s="11"/>
      <c r="R6" s="11"/>
      <c r="S6" s="11"/>
      <c r="T6" s="11"/>
      <c r="U6" s="14"/>
    </row>
    <row r="7" ht="12.75" customHeight="1">
      <c r="B7" s="38"/>
      <c r="I7" s="15"/>
      <c r="L7" s="9"/>
      <c r="M7" s="11"/>
      <c r="N7" s="11"/>
      <c r="O7" s="11"/>
      <c r="P7" s="11"/>
      <c r="Q7" s="11"/>
      <c r="R7" s="11"/>
      <c r="S7" s="11"/>
      <c r="T7" s="11"/>
      <c r="U7" s="14"/>
    </row>
    <row r="8" ht="12.75" customHeight="1">
      <c r="A8" s="40" t="s">
        <v>15</v>
      </c>
      <c r="I8" s="15"/>
      <c r="L8" s="9"/>
      <c r="M8" s="11"/>
      <c r="N8" s="11"/>
      <c r="O8" s="11"/>
      <c r="P8" s="11"/>
      <c r="Q8" s="11"/>
      <c r="R8" s="11"/>
      <c r="S8" s="11"/>
      <c r="T8" s="11"/>
      <c r="U8" s="14"/>
    </row>
    <row r="9" ht="12.75" customHeight="1">
      <c r="A9" s="40"/>
      <c r="I9" s="15"/>
      <c r="L9" s="43"/>
      <c r="M9" s="11"/>
      <c r="N9" s="11"/>
      <c r="O9" s="11"/>
      <c r="P9" s="11"/>
      <c r="Q9" s="11"/>
      <c r="R9" s="11"/>
      <c r="S9" s="11"/>
      <c r="T9" s="11"/>
      <c r="U9" s="14"/>
    </row>
    <row r="10" ht="12.75" customHeight="1">
      <c r="A10" s="27" t="s">
        <v>18</v>
      </c>
      <c r="B10" s="27" t="s">
        <v>19</v>
      </c>
      <c r="I10" s="15"/>
      <c r="L10" s="47" t="s">
        <v>17</v>
      </c>
      <c r="M10" s="11"/>
      <c r="N10" s="11"/>
      <c r="O10" s="11"/>
      <c r="P10" s="11"/>
      <c r="Q10" s="11"/>
      <c r="R10" s="11"/>
      <c r="S10" s="11"/>
      <c r="T10" s="11"/>
      <c r="U10" s="14"/>
    </row>
    <row r="11" ht="12.75" customHeight="1">
      <c r="I11" s="46"/>
      <c r="L11" s="47"/>
      <c r="M11" s="11"/>
      <c r="N11" s="11"/>
      <c r="O11" s="11"/>
      <c r="P11" s="11"/>
      <c r="Q11" s="11"/>
      <c r="R11" s="11"/>
      <c r="S11" s="11"/>
      <c r="T11" s="11"/>
      <c r="U11" s="14"/>
    </row>
    <row r="12" ht="12.75" customHeight="1">
      <c r="A12" s="27">
        <v>404.0</v>
      </c>
      <c r="B12" s="41" t="s">
        <v>23</v>
      </c>
      <c r="C12" s="56" t="s">
        <v>26</v>
      </c>
      <c r="D12" s="58">
        <v>20.0</v>
      </c>
      <c r="E12" s="59" t="s">
        <v>24</v>
      </c>
      <c r="F12" s="51">
        <v>1.0</v>
      </c>
      <c r="G12" s="62" t="s">
        <v>25</v>
      </c>
      <c r="H12" s="54"/>
      <c r="I12" s="51">
        <v>60.0</v>
      </c>
      <c r="J12" s="57">
        <f t="shared" ref="J12:J13" si="1">D12*I12</f>
        <v>1200</v>
      </c>
      <c r="L12" s="66"/>
      <c r="Q12" s="11"/>
      <c r="R12" s="11"/>
      <c r="S12" s="11"/>
      <c r="T12" s="11"/>
      <c r="U12" s="14"/>
    </row>
    <row r="13" ht="12.75" customHeight="1">
      <c r="A13" s="27">
        <v>404.0</v>
      </c>
      <c r="B13" s="41" t="s">
        <v>27</v>
      </c>
      <c r="C13" s="56" t="s">
        <v>26</v>
      </c>
      <c r="D13" s="58">
        <v>17.0</v>
      </c>
      <c r="E13" s="59" t="s">
        <v>24</v>
      </c>
      <c r="F13" s="51">
        <v>1.0</v>
      </c>
      <c r="G13" s="62" t="s">
        <v>25</v>
      </c>
      <c r="H13" s="54"/>
      <c r="I13" s="51">
        <v>60.0</v>
      </c>
      <c r="J13" s="57">
        <f t="shared" si="1"/>
        <v>1020</v>
      </c>
      <c r="L13" s="47"/>
      <c r="Q13" s="11"/>
      <c r="R13" s="11"/>
      <c r="S13" s="11"/>
      <c r="T13" s="11"/>
      <c r="U13" s="14"/>
    </row>
    <row r="14" ht="12.75" customHeight="1">
      <c r="I14" s="64"/>
      <c r="J14" s="65"/>
      <c r="L14" s="47"/>
    </row>
    <row r="15" ht="12.75" customHeight="1">
      <c r="I15" s="15"/>
      <c r="J15" s="43"/>
      <c r="L15" s="47"/>
    </row>
    <row r="16" ht="12.75" customHeight="1">
      <c r="G16" s="7" t="s">
        <v>33</v>
      </c>
      <c r="J16" s="57">
        <f>SUM(J12:J13)</f>
        <v>2220</v>
      </c>
      <c r="L16" s="47">
        <f>sum(L12:L13)</f>
        <v>0</v>
      </c>
    </row>
    <row r="17" ht="12.75" customHeight="1">
      <c r="I17" s="15"/>
      <c r="J17" s="65"/>
      <c r="L17" s="47"/>
    </row>
    <row r="18" ht="12.75" customHeight="1">
      <c r="I18" s="15"/>
      <c r="J18" s="9"/>
      <c r="L18" s="47"/>
    </row>
    <row r="19" ht="12.75" customHeight="1">
      <c r="A19" s="40" t="s">
        <v>38</v>
      </c>
      <c r="I19" s="15"/>
      <c r="J19" s="9"/>
      <c r="L19" s="47"/>
    </row>
    <row r="20" ht="12.75" customHeight="1">
      <c r="I20" s="15"/>
      <c r="J20" s="43"/>
      <c r="L20" s="47"/>
    </row>
    <row r="21" ht="12.75" customHeight="1">
      <c r="A21" s="27" t="s">
        <v>40</v>
      </c>
      <c r="B21" s="27" t="s">
        <v>19</v>
      </c>
      <c r="C21" s="73"/>
      <c r="D21" s="77" t="s">
        <v>41</v>
      </c>
      <c r="E21" s="16"/>
      <c r="F21" s="16"/>
      <c r="G21" s="16"/>
      <c r="H21" s="17"/>
      <c r="I21" s="75"/>
      <c r="J21" s="80" t="s">
        <v>43</v>
      </c>
      <c r="L21" s="47"/>
    </row>
    <row r="22" ht="12.75" customHeight="1">
      <c r="A22" s="27"/>
      <c r="B22" s="27"/>
      <c r="C22" s="27"/>
      <c r="D22" s="83"/>
      <c r="E22" s="83"/>
      <c r="F22" s="83"/>
      <c r="G22" s="83"/>
      <c r="H22" s="83"/>
      <c r="I22" s="85"/>
      <c r="J22" s="86"/>
      <c r="L22" s="47"/>
    </row>
    <row r="23" ht="12.75" customHeight="1">
      <c r="A23" s="31">
        <v>502.0</v>
      </c>
      <c r="B23" s="84" t="s">
        <v>44</v>
      </c>
      <c r="D23" s="28" t="s">
        <v>46</v>
      </c>
      <c r="E23" s="16"/>
      <c r="F23" s="16"/>
      <c r="G23" s="16"/>
      <c r="H23" s="17"/>
      <c r="I23" s="87"/>
      <c r="J23" s="92">
        <v>200.0</v>
      </c>
      <c r="L23" s="47"/>
    </row>
    <row r="24" ht="12.75" customHeight="1">
      <c r="A24" s="31"/>
      <c r="B24" s="84"/>
      <c r="E24" s="90"/>
      <c r="I24" s="15"/>
      <c r="J24" s="81"/>
      <c r="L24" s="47"/>
    </row>
    <row r="25" ht="12.75" customHeight="1">
      <c r="A25" s="31">
        <v>502.0</v>
      </c>
      <c r="B25" s="84" t="s">
        <v>44</v>
      </c>
      <c r="D25" s="28" t="s">
        <v>49</v>
      </c>
      <c r="E25" s="16"/>
      <c r="F25" s="16"/>
      <c r="G25" s="16"/>
      <c r="H25" s="17"/>
      <c r="I25" s="87"/>
      <c r="J25" s="92">
        <v>200.0</v>
      </c>
      <c r="L25" s="47"/>
    </row>
    <row r="26" ht="12.75" customHeight="1">
      <c r="A26" s="31"/>
      <c r="E26" s="79"/>
      <c r="F26" s="16"/>
      <c r="G26" s="16"/>
      <c r="H26" s="16"/>
      <c r="I26" s="15"/>
      <c r="J26" s="81"/>
      <c r="L26" s="47"/>
    </row>
    <row r="27" ht="12.75" customHeight="1">
      <c r="A27" s="31">
        <v>502.0</v>
      </c>
      <c r="B27" s="84" t="s">
        <v>50</v>
      </c>
      <c r="D27" s="93" t="s">
        <v>52</v>
      </c>
      <c r="E27" s="16"/>
      <c r="F27" s="16"/>
      <c r="G27" s="16"/>
      <c r="H27" s="17"/>
      <c r="I27" s="87"/>
      <c r="J27" s="92">
        <v>1200.0</v>
      </c>
      <c r="L27" s="47"/>
    </row>
    <row r="28" ht="12.75" customHeight="1">
      <c r="A28" s="41"/>
      <c r="I28" s="15"/>
      <c r="J28" s="81"/>
      <c r="L28" s="47"/>
    </row>
    <row r="29" ht="12.75" customHeight="1">
      <c r="A29" s="31">
        <v>502.0</v>
      </c>
      <c r="B29" s="41" t="s">
        <v>54</v>
      </c>
      <c r="D29" s="93" t="s">
        <v>55</v>
      </c>
      <c r="E29" s="16"/>
      <c r="F29" s="16"/>
      <c r="G29" s="16"/>
      <c r="H29" s="17"/>
      <c r="I29" s="87"/>
      <c r="J29" s="92">
        <v>45.0</v>
      </c>
      <c r="L29" s="47"/>
    </row>
    <row r="30" ht="12.75" customHeight="1">
      <c r="L30" s="47"/>
    </row>
    <row r="31" ht="12.75" customHeight="1">
      <c r="G31" s="27" t="s">
        <v>57</v>
      </c>
      <c r="H31" s="27"/>
      <c r="I31" s="105"/>
      <c r="J31" s="67">
        <v>1645.0</v>
      </c>
      <c r="L31" s="47">
        <f>sum(L23:L29)</f>
        <v>0</v>
      </c>
    </row>
    <row r="32" ht="13.5" customHeight="1">
      <c r="G32" s="27"/>
      <c r="H32" s="27"/>
      <c r="I32" s="15"/>
      <c r="J32" s="106"/>
      <c r="L32" s="47"/>
    </row>
    <row r="33" ht="13.5" customHeight="1">
      <c r="A33" s="110"/>
      <c r="G33" s="27" t="s">
        <v>62</v>
      </c>
      <c r="H33" s="27"/>
      <c r="I33" s="108"/>
      <c r="J33" s="112">
        <v>600.0</v>
      </c>
      <c r="L33" s="117">
        <f>L16-L31</f>
        <v>0</v>
      </c>
    </row>
    <row r="34" ht="12.75" customHeight="1">
      <c r="A34" s="11"/>
      <c r="B34" s="121"/>
      <c r="C34" s="11"/>
      <c r="D34" s="121"/>
      <c r="I34" s="15"/>
      <c r="J34" s="118"/>
    </row>
    <row r="35" ht="12.75" customHeight="1">
      <c r="A35" s="11"/>
      <c r="B35" s="121"/>
      <c r="C35" s="11"/>
      <c r="D35" s="121"/>
      <c r="I35" s="15"/>
      <c r="J35" s="15"/>
    </row>
    <row r="36" ht="12.75" customHeight="1">
      <c r="A36" s="114"/>
      <c r="B36" s="122"/>
      <c r="C36" s="114"/>
      <c r="D36" s="121"/>
      <c r="I36" s="15"/>
      <c r="J36" s="15"/>
    </row>
    <row r="37" ht="12.75" customHeight="1">
      <c r="A37" s="114"/>
      <c r="B37" s="122"/>
      <c r="C37" s="114"/>
      <c r="D37" s="121"/>
      <c r="I37" s="15"/>
      <c r="J37" s="15"/>
    </row>
    <row r="38" ht="12.75" customHeight="1">
      <c r="D38" s="122"/>
      <c r="I38" s="15"/>
      <c r="J38" s="15"/>
    </row>
    <row r="39" ht="12.75" customHeight="1">
      <c r="I39" s="15"/>
      <c r="J39" s="15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3">
    <mergeCell ref="D21:H21"/>
    <mergeCell ref="D23:H23"/>
    <mergeCell ref="D25:H25"/>
    <mergeCell ref="E26:H26"/>
    <mergeCell ref="D27:H27"/>
    <mergeCell ref="D29:H29"/>
    <mergeCell ref="A2:J2"/>
    <mergeCell ref="A3:J3"/>
    <mergeCell ref="C5:H5"/>
    <mergeCell ref="C6:H6"/>
    <mergeCell ref="G12:H12"/>
    <mergeCell ref="G13:H13"/>
    <mergeCell ref="G16:H16"/>
  </mergeCells>
  <printOptions/>
  <pageMargins bottom="1.0" footer="0.0" header="0.0" left="0.75" right="0.75" top="1.0"/>
  <pageSetup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4.75"/>
    <col customWidth="1" min="3" max="3" width="9.13"/>
    <col customWidth="1" min="4" max="4" width="7.38"/>
    <col customWidth="1" min="5" max="5" width="9.88"/>
    <col customWidth="1" min="6" max="6" width="6.38"/>
    <col customWidth="1" min="7" max="7" width="21.88"/>
    <col customWidth="1" min="8" max="8" width="8.25"/>
    <col customWidth="1" min="9" max="9" width="14.25"/>
    <col customWidth="1" min="10" max="10" width="2.38"/>
    <col customWidth="1" hidden="1" min="11" max="11" width="23.63"/>
    <col customWidth="1" min="12" max="26" width="8.63"/>
  </cols>
  <sheetData>
    <row r="1" ht="12.75" customHeight="1">
      <c r="A1" s="2" t="s">
        <v>0</v>
      </c>
      <c r="I1" s="4"/>
    </row>
    <row r="2" ht="12.75" customHeight="1">
      <c r="A2" s="7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7"/>
      <c r="K3" s="9"/>
      <c r="R3" s="15"/>
    </row>
    <row r="4" ht="27.0" customHeight="1">
      <c r="A4" s="143" t="s">
        <v>6</v>
      </c>
      <c r="B4" s="16"/>
      <c r="C4" s="16"/>
      <c r="D4" s="16"/>
      <c r="E4" s="16"/>
      <c r="F4" s="16"/>
      <c r="G4" s="16"/>
      <c r="H4" s="17"/>
      <c r="I4" s="62"/>
      <c r="K4" s="9"/>
      <c r="R4" s="15"/>
    </row>
    <row r="5" ht="12.75" customHeight="1">
      <c r="A5" s="22"/>
      <c r="B5" s="22"/>
      <c r="C5" s="24"/>
      <c r="D5" s="25"/>
      <c r="E5" s="24"/>
      <c r="F5" s="24"/>
      <c r="G5" s="24"/>
      <c r="H5" s="22"/>
      <c r="I5" s="4"/>
      <c r="K5" s="9"/>
      <c r="R5" s="15"/>
    </row>
    <row r="6" ht="12.75" customHeight="1">
      <c r="A6" s="27" t="s">
        <v>9</v>
      </c>
      <c r="B6" s="73"/>
      <c r="C6" s="28" t="s">
        <v>11</v>
      </c>
      <c r="D6" s="16"/>
      <c r="E6" s="16"/>
      <c r="F6" s="16"/>
      <c r="G6" s="17"/>
      <c r="H6" s="29"/>
      <c r="K6" s="9"/>
      <c r="M6" s="31"/>
      <c r="R6" s="15"/>
    </row>
    <row r="7" ht="12.75" customHeight="1">
      <c r="A7" s="27" t="s">
        <v>12</v>
      </c>
      <c r="B7" s="73"/>
      <c r="C7" s="28" t="s">
        <v>94</v>
      </c>
      <c r="D7" s="16"/>
      <c r="E7" s="16"/>
      <c r="F7" s="16"/>
      <c r="G7" s="17"/>
      <c r="H7" s="29"/>
      <c r="K7" s="9"/>
      <c r="M7" s="31"/>
      <c r="N7" s="31"/>
      <c r="O7" s="31"/>
      <c r="P7" s="31"/>
      <c r="Q7" s="31"/>
      <c r="R7" s="15"/>
    </row>
    <row r="8" ht="12.75" customHeight="1">
      <c r="B8" s="38"/>
      <c r="H8" s="15"/>
      <c r="K8" s="9"/>
      <c r="X8" s="31"/>
    </row>
    <row r="9" ht="12.75" customHeight="1">
      <c r="A9" s="40" t="s">
        <v>15</v>
      </c>
      <c r="H9" s="15"/>
      <c r="K9" s="9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1"/>
    </row>
    <row r="10" ht="12.75" customHeight="1">
      <c r="H10" s="15"/>
      <c r="K10" s="9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1"/>
    </row>
    <row r="11" ht="12.75" customHeight="1">
      <c r="A11" s="27" t="s">
        <v>40</v>
      </c>
      <c r="B11" s="27" t="s">
        <v>19</v>
      </c>
      <c r="H11" s="15"/>
      <c r="K11" s="43"/>
      <c r="X11" s="31"/>
    </row>
    <row r="12" ht="12.75" customHeight="1">
      <c r="H12" s="46"/>
      <c r="K12" s="47" t="s">
        <v>95</v>
      </c>
      <c r="L12" s="144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4"/>
      <c r="Z12" s="15"/>
    </row>
    <row r="13" ht="12.75" customHeight="1">
      <c r="A13" s="41">
        <v>404.0</v>
      </c>
      <c r="B13" s="41" t="s">
        <v>96</v>
      </c>
      <c r="C13" s="48" t="s">
        <v>22</v>
      </c>
      <c r="D13" s="49">
        <v>20.0</v>
      </c>
      <c r="E13" s="50" t="s">
        <v>24</v>
      </c>
      <c r="F13" s="51">
        <v>1.0</v>
      </c>
      <c r="G13" s="50" t="s">
        <v>25</v>
      </c>
      <c r="H13" s="51">
        <v>120.0</v>
      </c>
      <c r="I13" s="57">
        <f t="shared" ref="I13:I14" si="1">D13*H13</f>
        <v>2400</v>
      </c>
      <c r="K13" s="145"/>
      <c r="M13" s="120"/>
      <c r="N13" s="146"/>
      <c r="O13" s="11"/>
      <c r="P13" s="11"/>
      <c r="Q13" s="11"/>
      <c r="R13" s="11"/>
      <c r="S13" s="11"/>
      <c r="T13" s="11"/>
      <c r="U13" s="11"/>
      <c r="V13" s="11"/>
      <c r="W13" s="11"/>
      <c r="X13" s="14"/>
    </row>
    <row r="14" ht="12.75" customHeight="1">
      <c r="A14" s="41">
        <v>404.0</v>
      </c>
      <c r="B14" s="41" t="s">
        <v>97</v>
      </c>
      <c r="C14" s="48" t="s">
        <v>22</v>
      </c>
      <c r="D14" s="49">
        <v>25.0</v>
      </c>
      <c r="E14" s="50" t="s">
        <v>24</v>
      </c>
      <c r="F14" s="51">
        <v>1.0</v>
      </c>
      <c r="G14" s="50" t="s">
        <v>25</v>
      </c>
      <c r="H14" s="51">
        <v>200.0</v>
      </c>
      <c r="I14" s="57">
        <f t="shared" si="1"/>
        <v>5000</v>
      </c>
      <c r="K14" s="147"/>
      <c r="M14" s="120"/>
      <c r="N14" s="146"/>
      <c r="O14" s="11"/>
      <c r="P14" s="11"/>
      <c r="Q14" s="11"/>
      <c r="R14" s="11"/>
      <c r="S14" s="11"/>
      <c r="T14" s="11"/>
      <c r="U14" s="11"/>
      <c r="V14" s="11"/>
      <c r="W14" s="11"/>
      <c r="X14" s="14"/>
      <c r="Z14" s="15"/>
    </row>
    <row r="15" ht="12.75" customHeight="1">
      <c r="H15" s="15"/>
      <c r="I15" s="43"/>
      <c r="K15" s="147"/>
      <c r="L15" s="144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4"/>
    </row>
    <row r="16" ht="12.75" customHeight="1">
      <c r="G16" s="27" t="s">
        <v>33</v>
      </c>
      <c r="I16" s="67">
        <f>SUM(I13:I14)</f>
        <v>7400</v>
      </c>
      <c r="K16" s="147">
        <f>sum(K13:K14)</f>
        <v>0</v>
      </c>
      <c r="L16" s="144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4"/>
      <c r="Z16" s="15"/>
    </row>
    <row r="17" ht="12.75" customHeight="1">
      <c r="H17" s="15"/>
      <c r="I17" s="65"/>
      <c r="K17" s="147"/>
      <c r="L17" s="144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4"/>
    </row>
    <row r="18" ht="12.75" customHeight="1">
      <c r="H18" s="15"/>
      <c r="I18" s="9"/>
      <c r="K18" s="147"/>
      <c r="L18" s="144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4"/>
      <c r="Z18" s="15"/>
    </row>
    <row r="19" ht="12.75" customHeight="1">
      <c r="A19" s="40" t="s">
        <v>38</v>
      </c>
      <c r="H19" s="15"/>
      <c r="I19" s="9"/>
      <c r="K19" s="147"/>
      <c r="L19" s="144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4"/>
    </row>
    <row r="20" ht="12.75" customHeight="1">
      <c r="H20" s="15"/>
      <c r="I20" s="43"/>
      <c r="K20" s="147"/>
      <c r="L20" s="144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4"/>
      <c r="Z20" s="15"/>
    </row>
    <row r="21" ht="12.75" customHeight="1">
      <c r="A21" s="27" t="s">
        <v>40</v>
      </c>
      <c r="B21" s="27" t="s">
        <v>19</v>
      </c>
      <c r="C21" s="73"/>
      <c r="D21" s="72" t="s">
        <v>41</v>
      </c>
      <c r="E21" s="16"/>
      <c r="F21" s="16"/>
      <c r="G21" s="17"/>
      <c r="H21" s="75"/>
      <c r="I21" s="67" t="s">
        <v>43</v>
      </c>
      <c r="K21" s="147"/>
      <c r="L21" s="144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4"/>
    </row>
    <row r="22" ht="12.75" customHeight="1">
      <c r="A22" s="27"/>
      <c r="B22" s="27"/>
      <c r="C22" s="27"/>
      <c r="D22" s="24"/>
      <c r="E22" s="24"/>
      <c r="F22" s="24"/>
      <c r="G22" s="24"/>
      <c r="H22" s="85"/>
      <c r="I22" s="86"/>
      <c r="K22" s="147"/>
      <c r="L22" s="144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4"/>
    </row>
    <row r="23" ht="12.75" customHeight="1">
      <c r="A23" s="31">
        <v>502.0</v>
      </c>
      <c r="B23" s="84" t="s">
        <v>100</v>
      </c>
      <c r="D23" s="28" t="s">
        <v>101</v>
      </c>
      <c r="E23" s="16"/>
      <c r="F23" s="16"/>
      <c r="G23" s="17"/>
      <c r="H23" s="87"/>
      <c r="I23" s="92">
        <v>2000.0</v>
      </c>
      <c r="K23" s="147"/>
      <c r="L23" s="144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4"/>
    </row>
    <row r="24" ht="12.0" customHeight="1">
      <c r="A24" s="31"/>
      <c r="E24" s="90"/>
      <c r="H24" s="15"/>
      <c r="I24" s="81"/>
      <c r="K24" s="147"/>
      <c r="L24" s="144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4"/>
    </row>
    <row r="25" ht="12.75" customHeight="1">
      <c r="A25" s="31">
        <v>502.0</v>
      </c>
      <c r="B25" s="84" t="s">
        <v>100</v>
      </c>
      <c r="D25" s="28" t="s">
        <v>103</v>
      </c>
      <c r="E25" s="16"/>
      <c r="F25" s="16"/>
      <c r="G25" s="17"/>
      <c r="H25" s="87"/>
      <c r="I25" s="92">
        <v>200.0</v>
      </c>
      <c r="K25" s="147"/>
      <c r="L25" s="144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4"/>
    </row>
    <row r="26" ht="12.75" customHeight="1">
      <c r="A26" s="31"/>
      <c r="E26" s="90"/>
      <c r="H26" s="15"/>
      <c r="I26" s="81"/>
      <c r="K26" s="147"/>
      <c r="L26" s="144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4"/>
    </row>
    <row r="27" ht="12.75" customHeight="1">
      <c r="A27" s="31">
        <v>502.0</v>
      </c>
      <c r="B27" s="84" t="s">
        <v>44</v>
      </c>
      <c r="D27" s="93" t="s">
        <v>104</v>
      </c>
      <c r="E27" s="16"/>
      <c r="F27" s="16"/>
      <c r="G27" s="17"/>
      <c r="H27" s="87"/>
      <c r="I27" s="92">
        <v>0.0</v>
      </c>
      <c r="K27" s="147"/>
      <c r="L27" s="144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4"/>
    </row>
    <row r="28" ht="12.75" customHeight="1">
      <c r="A28" s="31"/>
      <c r="H28" s="15"/>
      <c r="I28" s="81"/>
      <c r="K28" s="147"/>
      <c r="L28" s="144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4"/>
    </row>
    <row r="29" ht="12.75" customHeight="1">
      <c r="A29" s="31">
        <v>502.0</v>
      </c>
      <c r="B29" s="84" t="s">
        <v>105</v>
      </c>
      <c r="D29" s="28"/>
      <c r="E29" s="16"/>
      <c r="F29" s="16"/>
      <c r="G29" s="17"/>
      <c r="H29" s="87"/>
      <c r="I29" s="92"/>
      <c r="K29" s="147"/>
      <c r="L29" s="144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4"/>
    </row>
    <row r="30" ht="12.75" customHeight="1">
      <c r="A30" s="31"/>
      <c r="E30" s="90"/>
      <c r="H30" s="15"/>
      <c r="I30" s="81"/>
      <c r="K30" s="147"/>
      <c r="L30" s="144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4"/>
    </row>
    <row r="31" ht="12.75" customHeight="1">
      <c r="A31" s="31">
        <v>502.0</v>
      </c>
      <c r="B31" s="84" t="s">
        <v>106</v>
      </c>
      <c r="D31" s="28" t="s">
        <v>107</v>
      </c>
      <c r="E31" s="16"/>
      <c r="F31" s="16"/>
      <c r="G31" s="17"/>
      <c r="H31" s="87"/>
      <c r="I31" s="92">
        <v>2000.0</v>
      </c>
      <c r="K31" s="147"/>
      <c r="L31" s="144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4"/>
    </row>
    <row r="32" ht="12.75" customHeight="1">
      <c r="A32" s="31"/>
      <c r="H32" s="15"/>
      <c r="I32" s="81"/>
      <c r="K32" s="147"/>
      <c r="X32" s="15"/>
    </row>
    <row r="33" ht="12.0" customHeight="1">
      <c r="A33" s="31">
        <v>502.0</v>
      </c>
      <c r="B33" s="84" t="s">
        <v>105</v>
      </c>
      <c r="D33" s="93" t="s">
        <v>108</v>
      </c>
      <c r="E33" s="16"/>
      <c r="F33" s="16"/>
      <c r="G33" s="17"/>
      <c r="H33" s="87"/>
      <c r="I33" s="92">
        <v>200.0</v>
      </c>
      <c r="K33" s="147"/>
      <c r="X33" s="15"/>
    </row>
    <row r="34" ht="12.0" customHeight="1">
      <c r="A34" s="31"/>
      <c r="B34" s="84"/>
      <c r="D34" s="156"/>
      <c r="E34" s="156"/>
      <c r="F34" s="156"/>
      <c r="G34" s="156"/>
      <c r="H34" s="15"/>
      <c r="I34" s="81"/>
      <c r="K34" s="147"/>
      <c r="X34" s="15"/>
    </row>
    <row r="35" ht="12.0" customHeight="1">
      <c r="A35" s="31">
        <v>502.0</v>
      </c>
      <c r="B35" s="84" t="s">
        <v>58</v>
      </c>
      <c r="D35" s="93" t="s">
        <v>110</v>
      </c>
      <c r="E35" s="16"/>
      <c r="F35" s="16"/>
      <c r="G35" s="17"/>
      <c r="H35" s="87"/>
      <c r="I35" s="92">
        <v>200.0</v>
      </c>
      <c r="K35" s="147"/>
      <c r="M35" s="114"/>
      <c r="X35" s="15"/>
    </row>
    <row r="36" ht="12.75" customHeight="1">
      <c r="A36" s="31"/>
      <c r="H36" s="15"/>
      <c r="I36" s="81"/>
      <c r="K36" s="147"/>
    </row>
    <row r="37" ht="12.75" customHeight="1">
      <c r="A37" s="31">
        <v>502.0</v>
      </c>
      <c r="B37" s="84" t="s">
        <v>111</v>
      </c>
      <c r="D37" s="28" t="s">
        <v>112</v>
      </c>
      <c r="E37" s="16"/>
      <c r="F37" s="16"/>
      <c r="G37" s="17"/>
      <c r="H37" s="87"/>
      <c r="I37" s="92">
        <v>4900.0</v>
      </c>
      <c r="K37" s="147"/>
    </row>
    <row r="38" ht="12.75" customHeight="1">
      <c r="H38" s="15"/>
      <c r="I38" s="81"/>
      <c r="K38" s="147"/>
    </row>
    <row r="39" ht="12.75" customHeight="1">
      <c r="G39" s="27" t="s">
        <v>57</v>
      </c>
      <c r="H39" s="105"/>
      <c r="I39" s="67">
        <v>9500.0</v>
      </c>
      <c r="K39" s="147">
        <f>sum(K23:K37)</f>
        <v>0</v>
      </c>
    </row>
    <row r="40" ht="13.5" customHeight="1">
      <c r="G40" s="27"/>
      <c r="H40" s="15"/>
      <c r="I40" s="106"/>
      <c r="K40" s="147"/>
    </row>
    <row r="41" ht="13.5" customHeight="1">
      <c r="G41" s="27" t="s">
        <v>62</v>
      </c>
      <c r="H41" s="108"/>
      <c r="I41" s="112">
        <v>-3700.0</v>
      </c>
      <c r="K41" s="147">
        <f>K16-K39</f>
        <v>0</v>
      </c>
    </row>
    <row r="42" ht="12.75" customHeight="1">
      <c r="A42" s="110"/>
      <c r="H42" s="15"/>
      <c r="I42" s="118"/>
      <c r="K42" s="65"/>
    </row>
    <row r="43" ht="12.75" customHeight="1">
      <c r="H43" s="15"/>
      <c r="I43" s="15"/>
      <c r="K43" s="9"/>
    </row>
    <row r="44" ht="12.75" customHeight="1">
      <c r="H44" s="15"/>
      <c r="I44" s="15"/>
      <c r="K44" s="9"/>
    </row>
    <row r="45" ht="12.75" customHeight="1">
      <c r="H45" s="15"/>
      <c r="I45" s="15"/>
      <c r="K45" s="9"/>
    </row>
    <row r="46" ht="12.75" customHeight="1">
      <c r="H46" s="15"/>
      <c r="I46" s="15"/>
      <c r="K46" s="9"/>
    </row>
    <row r="47" ht="12.75" customHeight="1">
      <c r="H47" s="15"/>
      <c r="I47" s="15"/>
      <c r="K47" s="9"/>
    </row>
    <row r="48" ht="12.75" customHeight="1">
      <c r="H48" s="15"/>
      <c r="I48" s="15"/>
      <c r="K48" s="9"/>
    </row>
    <row r="49" ht="12.75" customHeight="1">
      <c r="H49" s="15"/>
      <c r="I49" s="15"/>
      <c r="K49" s="9"/>
    </row>
    <row r="50" ht="12.75" customHeight="1">
      <c r="H50" s="15"/>
    </row>
    <row r="51" ht="12.75" customHeight="1">
      <c r="H51" s="15"/>
    </row>
    <row r="52" ht="12.75" customHeight="1">
      <c r="H52" s="15"/>
    </row>
    <row r="53" ht="12.75" customHeight="1">
      <c r="H53" s="15"/>
    </row>
    <row r="54" ht="12.75" customHeight="1">
      <c r="H54" s="15"/>
    </row>
    <row r="55" ht="12.75" customHeight="1">
      <c r="H55" s="15"/>
    </row>
    <row r="56" ht="12.75" customHeight="1">
      <c r="H56" s="15"/>
    </row>
    <row r="57" ht="12.75" customHeight="1">
      <c r="H57" s="15"/>
    </row>
    <row r="58" ht="12.75" customHeight="1">
      <c r="H58" s="15"/>
    </row>
    <row r="59" ht="12.75" customHeight="1">
      <c r="H59" s="15"/>
    </row>
    <row r="60" ht="12.75" customHeight="1">
      <c r="H60" s="15"/>
    </row>
    <row r="61" ht="12.75" customHeight="1">
      <c r="H61" s="15"/>
    </row>
    <row r="62" ht="12.75" customHeight="1">
      <c r="H62" s="15"/>
    </row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14">
    <mergeCell ref="D25:G25"/>
    <mergeCell ref="D27:G27"/>
    <mergeCell ref="D29:G29"/>
    <mergeCell ref="D31:G31"/>
    <mergeCell ref="D33:G33"/>
    <mergeCell ref="D35:G35"/>
    <mergeCell ref="D37:G37"/>
    <mergeCell ref="A2:I2"/>
    <mergeCell ref="A4:H4"/>
    <mergeCell ref="C6:G6"/>
    <mergeCell ref="M6:Q6"/>
    <mergeCell ref="C7:G7"/>
    <mergeCell ref="D21:G21"/>
    <mergeCell ref="D23:G23"/>
  </mergeCells>
  <printOptions/>
  <pageMargins bottom="0.75" footer="0.0" header="0.0" left="0.7" right="0.7" top="0.7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15.88"/>
    <col customWidth="1" min="3" max="3" width="7.38"/>
    <col customWidth="1" min="4" max="7" width="9.13"/>
    <col customWidth="1" min="8" max="9" width="8.63"/>
    <col customWidth="1" min="10" max="10" width="13.0"/>
    <col customWidth="1" min="11" max="11" width="8.63"/>
    <col customWidth="1" hidden="1" min="12" max="12" width="8.63"/>
    <col customWidth="1" min="13" max="25" width="8.63"/>
  </cols>
  <sheetData>
    <row r="1" ht="12.75" customHeight="1">
      <c r="A1" s="2" t="s">
        <v>0</v>
      </c>
      <c r="D1" s="148"/>
      <c r="I1" s="15"/>
      <c r="J1" s="4"/>
      <c r="L1" s="9"/>
    </row>
    <row r="2" ht="12.75" customHeight="1">
      <c r="A2" s="8" t="s">
        <v>4</v>
      </c>
      <c r="L2" s="9"/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L3" s="9"/>
    </row>
    <row r="4" ht="12.7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7"/>
      <c r="L4" s="9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2"/>
      <c r="L5" s="43"/>
    </row>
    <row r="6" ht="12.75" customHeight="1">
      <c r="A6" s="27" t="s">
        <v>9</v>
      </c>
      <c r="C6" s="28" t="s">
        <v>11</v>
      </c>
      <c r="D6" s="16"/>
      <c r="E6" s="16"/>
      <c r="F6" s="16"/>
      <c r="G6" s="16"/>
      <c r="H6" s="17"/>
      <c r="I6" s="29"/>
      <c r="L6" s="45" t="s">
        <v>2</v>
      </c>
    </row>
    <row r="7" ht="12.75" customHeight="1">
      <c r="A7" s="27" t="s">
        <v>12</v>
      </c>
      <c r="C7" s="28" t="s">
        <v>98</v>
      </c>
      <c r="D7" s="16"/>
      <c r="E7" s="16"/>
      <c r="F7" s="16"/>
      <c r="G7" s="16"/>
      <c r="H7" s="17"/>
      <c r="I7" s="15"/>
      <c r="L7" s="45"/>
    </row>
    <row r="8" ht="12.75" customHeight="1">
      <c r="B8" s="38"/>
      <c r="D8" s="149"/>
      <c r="I8" s="15"/>
      <c r="L8" s="45"/>
    </row>
    <row r="9" ht="12.75" customHeight="1">
      <c r="A9" s="40" t="s">
        <v>15</v>
      </c>
      <c r="D9" s="148"/>
      <c r="I9" s="15"/>
      <c r="L9" s="45"/>
    </row>
    <row r="10" ht="12.75" customHeight="1">
      <c r="D10" s="148"/>
      <c r="I10" s="15"/>
      <c r="L10" s="47"/>
    </row>
    <row r="11" ht="12.75" customHeight="1">
      <c r="A11" s="27" t="s">
        <v>18</v>
      </c>
      <c r="B11" s="27" t="s">
        <v>19</v>
      </c>
      <c r="D11" s="150"/>
      <c r="I11" s="46"/>
      <c r="L11" s="45"/>
    </row>
    <row r="12" ht="12.75" customHeight="1">
      <c r="A12" s="151">
        <v>404.0</v>
      </c>
      <c r="B12" s="41" t="s">
        <v>102</v>
      </c>
      <c r="C12" s="152" t="s">
        <v>26</v>
      </c>
      <c r="D12" s="49"/>
      <c r="E12" s="50" t="s">
        <v>24</v>
      </c>
      <c r="F12" s="51"/>
      <c r="G12" s="53" t="s">
        <v>25</v>
      </c>
      <c r="H12" s="54"/>
      <c r="I12" s="51"/>
      <c r="J12" s="57">
        <f>I12*D12</f>
        <v>0</v>
      </c>
      <c r="L12" s="153"/>
    </row>
    <row r="13" ht="12.75" customHeight="1">
      <c r="D13" s="149"/>
      <c r="I13" s="64"/>
      <c r="J13" s="65"/>
      <c r="L13" s="45"/>
    </row>
    <row r="14" ht="12.75" customHeight="1">
      <c r="D14" s="148"/>
      <c r="I14" s="15"/>
      <c r="J14" s="43"/>
      <c r="L14" s="45"/>
    </row>
    <row r="15" ht="12.75" customHeight="1">
      <c r="D15" s="148"/>
      <c r="G15" s="27" t="s">
        <v>33</v>
      </c>
      <c r="I15" s="105"/>
      <c r="J15" s="67">
        <f>SUM(J12)</f>
        <v>0</v>
      </c>
      <c r="L15" s="45"/>
    </row>
    <row r="16" ht="12.75" customHeight="1">
      <c r="D16" s="148"/>
      <c r="I16" s="15"/>
      <c r="J16" s="65"/>
      <c r="L16" s="45"/>
    </row>
    <row r="17" ht="12.75" customHeight="1">
      <c r="D17" s="148"/>
      <c r="I17" s="15"/>
      <c r="J17" s="9"/>
      <c r="L17" s="45"/>
    </row>
    <row r="18" ht="12.75" customHeight="1">
      <c r="A18" s="40" t="s">
        <v>38</v>
      </c>
      <c r="D18" s="148"/>
      <c r="I18" s="15"/>
      <c r="J18" s="9"/>
      <c r="L18" s="45"/>
    </row>
    <row r="19" ht="12.75" customHeight="1">
      <c r="D19" s="148"/>
      <c r="I19" s="15"/>
      <c r="J19" s="43"/>
      <c r="L19" s="45"/>
    </row>
    <row r="20" ht="12.75" customHeight="1">
      <c r="A20" s="27" t="s">
        <v>40</v>
      </c>
      <c r="B20" s="27" t="s">
        <v>19</v>
      </c>
      <c r="D20" s="155"/>
      <c r="E20" s="77" t="s">
        <v>41</v>
      </c>
      <c r="F20" s="16"/>
      <c r="G20" s="16"/>
      <c r="H20" s="17"/>
      <c r="I20" s="75"/>
      <c r="J20" s="67" t="s">
        <v>43</v>
      </c>
      <c r="L20" s="47"/>
    </row>
    <row r="21" ht="12.75" customHeight="1">
      <c r="D21" s="148"/>
      <c r="I21" s="15"/>
      <c r="J21" s="81"/>
      <c r="L21" s="45"/>
    </row>
    <row r="22" ht="12.75" customHeight="1">
      <c r="A22" s="31">
        <v>502.0</v>
      </c>
      <c r="B22" s="41" t="s">
        <v>44</v>
      </c>
      <c r="D22" s="155"/>
      <c r="E22" s="28" t="s">
        <v>109</v>
      </c>
      <c r="F22" s="16"/>
      <c r="G22" s="16"/>
      <c r="H22" s="17"/>
      <c r="I22" s="87"/>
      <c r="J22" s="88">
        <v>500.0</v>
      </c>
      <c r="L22" s="153"/>
    </row>
    <row r="23" ht="12.75" customHeight="1">
      <c r="A23" s="31">
        <v>502.0</v>
      </c>
      <c r="B23" s="84" t="s">
        <v>58</v>
      </c>
      <c r="D23" s="157"/>
      <c r="E23" s="93" t="s">
        <v>110</v>
      </c>
      <c r="F23" s="16"/>
      <c r="G23" s="16"/>
      <c r="H23" s="17"/>
      <c r="I23" s="15"/>
      <c r="J23" s="65">
        <f>0.75</f>
        <v>0.75</v>
      </c>
      <c r="L23" s="45"/>
    </row>
    <row r="24" ht="12.75" customHeight="1">
      <c r="D24" s="148"/>
      <c r="I24" s="15"/>
      <c r="J24" s="43"/>
      <c r="L24" s="45"/>
    </row>
    <row r="25" ht="12.75" customHeight="1">
      <c r="D25" s="148"/>
      <c r="G25" s="27" t="s">
        <v>57</v>
      </c>
      <c r="H25" s="27"/>
      <c r="I25" s="105"/>
      <c r="J25" s="67">
        <f>SUM(J22:J23)</f>
        <v>500.75</v>
      </c>
      <c r="L25" s="45"/>
    </row>
    <row r="26" ht="13.5" customHeight="1">
      <c r="D26" s="148"/>
      <c r="G26" s="27"/>
      <c r="H26" s="27"/>
      <c r="I26" s="15"/>
      <c r="J26" s="106"/>
      <c r="L26" s="45"/>
    </row>
    <row r="27" ht="13.5" customHeight="1">
      <c r="D27" s="148"/>
      <c r="G27" s="27" t="s">
        <v>62</v>
      </c>
      <c r="H27" s="27"/>
      <c r="I27" s="108"/>
      <c r="J27" s="112">
        <f>J15-J25</f>
        <v>-500.75</v>
      </c>
      <c r="L27" s="45"/>
    </row>
    <row r="28" ht="12.75" customHeight="1">
      <c r="A28" s="110"/>
      <c r="D28" s="148"/>
      <c r="I28" s="15"/>
      <c r="J28" s="118"/>
      <c r="L28" s="45"/>
    </row>
    <row r="29" ht="12.75" customHeight="1">
      <c r="A29" s="2" t="s">
        <v>117</v>
      </c>
      <c r="D29" s="148"/>
      <c r="I29" s="15"/>
      <c r="J29" s="15"/>
      <c r="L29" s="45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8">
    <mergeCell ref="A2:J2"/>
    <mergeCell ref="A4:J4"/>
    <mergeCell ref="C6:H6"/>
    <mergeCell ref="C7:H7"/>
    <mergeCell ref="G12:H12"/>
    <mergeCell ref="E20:H20"/>
    <mergeCell ref="E22:H22"/>
    <mergeCell ref="E23:H23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8.88"/>
    <col customWidth="1" min="3" max="3" width="9.13"/>
    <col customWidth="1" min="4" max="4" width="8.38"/>
    <col customWidth="1" min="5" max="5" width="11.13"/>
    <col customWidth="1" min="6" max="6" width="6.38"/>
    <col customWidth="1" min="7" max="7" width="10.88"/>
    <col customWidth="1" min="8" max="8" width="9.75"/>
    <col customWidth="1" min="9" max="9" width="10.75"/>
    <col customWidth="1" min="10" max="10" width="14.13"/>
    <col customWidth="1" min="11" max="11" width="2.38"/>
    <col customWidth="1" hidden="1" min="12" max="12" width="23.63"/>
    <col customWidth="1" min="13" max="27" width="8.63"/>
  </cols>
  <sheetData>
    <row r="1" ht="12.75" customHeight="1">
      <c r="A1" s="2" t="s">
        <v>0</v>
      </c>
      <c r="J1" s="4"/>
    </row>
    <row r="2" ht="12.75" customHeight="1">
      <c r="A2" s="8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L3" s="9"/>
      <c r="S3" s="15"/>
    </row>
    <row r="4" ht="12.75" customHeight="1">
      <c r="A4" s="19" t="s">
        <v>5</v>
      </c>
      <c r="B4" s="16"/>
      <c r="C4" s="16"/>
      <c r="D4" s="16"/>
      <c r="E4" s="16"/>
      <c r="F4" s="16"/>
      <c r="G4" s="16"/>
      <c r="H4" s="16"/>
      <c r="I4" s="16"/>
      <c r="J4" s="17"/>
      <c r="L4" s="9"/>
      <c r="S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2"/>
      <c r="L5" s="9"/>
      <c r="S5" s="15"/>
    </row>
    <row r="6" ht="12.75" customHeight="1">
      <c r="A6" s="27" t="s">
        <v>9</v>
      </c>
      <c r="B6" s="73"/>
      <c r="C6" s="28" t="s">
        <v>11</v>
      </c>
      <c r="D6" s="16"/>
      <c r="E6" s="16"/>
      <c r="F6" s="16"/>
      <c r="G6" s="16"/>
      <c r="H6" s="17"/>
      <c r="I6" s="29"/>
      <c r="L6" s="9"/>
      <c r="N6" s="31"/>
      <c r="S6" s="15"/>
    </row>
    <row r="7" ht="12.75" customHeight="1">
      <c r="A7" s="27" t="s">
        <v>12</v>
      </c>
      <c r="B7" s="73"/>
      <c r="C7" s="28" t="s">
        <v>99</v>
      </c>
      <c r="D7" s="16"/>
      <c r="E7" s="16"/>
      <c r="F7" s="16"/>
      <c r="G7" s="16"/>
      <c r="H7" s="16"/>
      <c r="I7" s="15"/>
      <c r="L7" s="9"/>
      <c r="N7" s="31"/>
      <c r="O7" s="31"/>
      <c r="P7" s="31"/>
      <c r="Q7" s="31"/>
      <c r="R7" s="31"/>
      <c r="S7" s="15"/>
    </row>
    <row r="8" ht="12.75" customHeight="1">
      <c r="B8" s="38"/>
      <c r="I8" s="15"/>
      <c r="L8" s="9"/>
      <c r="Y8" s="31"/>
    </row>
    <row r="9" ht="12.75" customHeight="1">
      <c r="A9" s="40" t="s">
        <v>15</v>
      </c>
      <c r="I9" s="15"/>
      <c r="L9" s="9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31"/>
    </row>
    <row r="10" ht="12.75" customHeight="1">
      <c r="I10" s="15"/>
      <c r="L10" s="9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31"/>
    </row>
    <row r="11" ht="12.75" customHeight="1">
      <c r="A11" s="27" t="s">
        <v>18</v>
      </c>
      <c r="B11" s="27" t="s">
        <v>19</v>
      </c>
      <c r="I11" s="15"/>
      <c r="L11" s="43"/>
      <c r="Y11" s="31"/>
    </row>
    <row r="12" ht="12.75" customHeight="1">
      <c r="I12" s="46"/>
      <c r="L12" s="47" t="s">
        <v>17</v>
      </c>
      <c r="M12" s="144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"/>
      <c r="AA12" s="15"/>
    </row>
    <row r="13" ht="12.75" customHeight="1">
      <c r="A13" s="41">
        <v>404.0</v>
      </c>
      <c r="B13" s="41" t="s">
        <v>23</v>
      </c>
      <c r="C13" s="48" t="s">
        <v>22</v>
      </c>
      <c r="D13" s="49">
        <v>17.0</v>
      </c>
      <c r="E13" s="50" t="s">
        <v>24</v>
      </c>
      <c r="F13" s="51">
        <v>1.0</v>
      </c>
      <c r="G13" s="154" t="s">
        <v>25</v>
      </c>
      <c r="I13" s="51">
        <v>60.0</v>
      </c>
      <c r="J13" s="57">
        <f t="shared" ref="J13:J14" si="1">D13*I13</f>
        <v>1020</v>
      </c>
      <c r="L13" s="47"/>
      <c r="M13" s="144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4"/>
    </row>
    <row r="14" ht="12.75" customHeight="1">
      <c r="A14" s="41">
        <v>404.0</v>
      </c>
      <c r="B14" s="41" t="s">
        <v>27</v>
      </c>
      <c r="C14" s="48" t="s">
        <v>22</v>
      </c>
      <c r="D14" s="58">
        <v>17.0</v>
      </c>
      <c r="E14" s="50" t="s">
        <v>24</v>
      </c>
      <c r="F14" s="51">
        <v>1.0</v>
      </c>
      <c r="G14" s="154" t="s">
        <v>25</v>
      </c>
      <c r="I14" s="51">
        <v>60.0</v>
      </c>
      <c r="J14" s="57">
        <f t="shared" si="1"/>
        <v>1020</v>
      </c>
      <c r="L14" s="47"/>
      <c r="M14" s="14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"/>
      <c r="AA14" s="15"/>
    </row>
    <row r="15" ht="12.75" customHeight="1">
      <c r="I15" s="64"/>
      <c r="J15" s="65"/>
      <c r="L15" s="47"/>
      <c r="M15" s="144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"/>
    </row>
    <row r="16" ht="12.75" customHeight="1">
      <c r="I16" s="15"/>
      <c r="J16" s="43"/>
      <c r="L16" s="47"/>
      <c r="M16" s="144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"/>
    </row>
    <row r="17" ht="12.75" customHeight="1">
      <c r="G17" s="27" t="s">
        <v>33</v>
      </c>
      <c r="J17" s="67">
        <f>SUM(J13:J14)</f>
        <v>2040</v>
      </c>
      <c r="L17" s="47">
        <v>0.0</v>
      </c>
      <c r="M17" s="144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"/>
      <c r="AA17" s="15"/>
    </row>
    <row r="18" ht="12.75" customHeight="1">
      <c r="I18" s="15"/>
      <c r="J18" s="65"/>
      <c r="L18" s="47"/>
      <c r="M18" s="144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"/>
      <c r="AA18" s="15"/>
    </row>
    <row r="19" ht="12.75" customHeight="1">
      <c r="A19" s="40" t="s">
        <v>38</v>
      </c>
      <c r="I19" s="15"/>
      <c r="J19" s="9"/>
      <c r="L19" s="47"/>
      <c r="M19" s="144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"/>
    </row>
    <row r="20" ht="12.75" customHeight="1">
      <c r="I20" s="15"/>
      <c r="J20" s="43"/>
      <c r="L20" s="47"/>
      <c r="M20" s="144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"/>
      <c r="AA20" s="15"/>
    </row>
    <row r="21" ht="12.75" customHeight="1">
      <c r="A21" s="27" t="s">
        <v>40</v>
      </c>
      <c r="B21" s="27" t="s">
        <v>19</v>
      </c>
      <c r="C21" s="73"/>
      <c r="D21" s="72" t="s">
        <v>41</v>
      </c>
      <c r="E21" s="16"/>
      <c r="F21" s="16"/>
      <c r="G21" s="16"/>
      <c r="H21" s="17"/>
      <c r="I21" s="75"/>
      <c r="J21" s="67" t="s">
        <v>43</v>
      </c>
      <c r="L21" s="47"/>
      <c r="M21" s="144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"/>
    </row>
    <row r="22" ht="12.75" customHeight="1">
      <c r="I22" s="15"/>
      <c r="J22" s="81"/>
      <c r="L22" s="47"/>
      <c r="M22" s="144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"/>
    </row>
    <row r="23" ht="12.75" customHeight="1">
      <c r="A23" s="31">
        <v>502.0</v>
      </c>
      <c r="B23" s="84" t="s">
        <v>115</v>
      </c>
      <c r="D23" s="28" t="s">
        <v>116</v>
      </c>
      <c r="E23" s="16"/>
      <c r="F23" s="16"/>
      <c r="G23" s="16"/>
      <c r="H23" s="17"/>
      <c r="I23" s="87"/>
      <c r="J23" s="92">
        <v>300.0</v>
      </c>
      <c r="L23" s="47"/>
      <c r="M23" s="144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"/>
    </row>
    <row r="24" ht="12.75" customHeight="1">
      <c r="A24" s="31"/>
      <c r="B24" s="84"/>
      <c r="E24" s="90"/>
      <c r="I24" s="15"/>
      <c r="J24" s="81"/>
      <c r="L24" s="47"/>
      <c r="M24" s="144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"/>
    </row>
    <row r="25" ht="12.75" customHeight="1">
      <c r="A25" s="31">
        <v>502.0</v>
      </c>
      <c r="B25" s="84" t="s">
        <v>115</v>
      </c>
      <c r="D25" s="159" t="s">
        <v>118</v>
      </c>
      <c r="E25" s="16"/>
      <c r="F25" s="16"/>
      <c r="G25" s="16"/>
      <c r="H25" s="17"/>
      <c r="I25" s="87"/>
      <c r="J25" s="88">
        <v>250.0</v>
      </c>
      <c r="L25" s="47"/>
      <c r="M25" s="144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"/>
    </row>
    <row r="26" ht="12.75" customHeight="1">
      <c r="A26" s="31"/>
      <c r="I26" s="15"/>
      <c r="J26" s="81"/>
      <c r="L26" s="47"/>
      <c r="M26" s="1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4"/>
    </row>
    <row r="27" ht="12.75" customHeight="1">
      <c r="A27" s="31">
        <v>502.0</v>
      </c>
      <c r="B27" s="84" t="s">
        <v>50</v>
      </c>
      <c r="D27" s="159" t="s">
        <v>51</v>
      </c>
      <c r="E27" s="16"/>
      <c r="F27" s="16"/>
      <c r="G27" s="16"/>
      <c r="H27" s="17"/>
      <c r="I27" s="87"/>
      <c r="J27" s="92">
        <f>17*60</f>
        <v>1020</v>
      </c>
      <c r="L27" s="66"/>
      <c r="M27" s="1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4"/>
    </row>
    <row r="28" ht="12.75" customHeight="1">
      <c r="G28" s="161"/>
      <c r="I28" s="15"/>
      <c r="J28" s="81"/>
      <c r="L28" s="47"/>
    </row>
    <row r="29" ht="12.75" customHeight="1">
      <c r="A29" s="31">
        <v>502.0</v>
      </c>
      <c r="B29" s="84" t="s">
        <v>58</v>
      </c>
      <c r="D29" s="93" t="s">
        <v>55</v>
      </c>
      <c r="E29" s="16"/>
      <c r="F29" s="16"/>
      <c r="G29" s="16"/>
      <c r="H29" s="17"/>
      <c r="I29" s="87"/>
      <c r="J29" s="92">
        <v>45.0</v>
      </c>
      <c r="L29" s="47"/>
    </row>
    <row r="30" ht="12.75" customHeight="1">
      <c r="I30" s="15"/>
      <c r="J30" s="81"/>
      <c r="L30" s="47"/>
    </row>
    <row r="31" ht="12.75" customHeight="1">
      <c r="G31" s="27" t="s">
        <v>57</v>
      </c>
      <c r="H31" s="27"/>
      <c r="I31" s="105"/>
      <c r="J31" s="67">
        <f>sum(J23:J29)</f>
        <v>1615</v>
      </c>
      <c r="L31" s="47">
        <f>SUM(L23:L29)</f>
        <v>0</v>
      </c>
    </row>
    <row r="32" ht="13.5" customHeight="1">
      <c r="G32" s="27"/>
      <c r="H32" s="27"/>
      <c r="I32" s="15"/>
      <c r="J32" s="106"/>
      <c r="L32" s="47"/>
    </row>
    <row r="33" ht="13.5" customHeight="1">
      <c r="G33" s="27" t="s">
        <v>62</v>
      </c>
      <c r="H33" s="27"/>
      <c r="I33" s="108"/>
      <c r="J33" s="111">
        <f>J17-J31</f>
        <v>425</v>
      </c>
      <c r="L33" s="47">
        <f>L17-L31</f>
        <v>0</v>
      </c>
    </row>
    <row r="34" ht="12.75" customHeight="1">
      <c r="A34" s="110"/>
      <c r="I34" s="15"/>
      <c r="J34" s="118"/>
      <c r="L34" s="65"/>
    </row>
    <row r="35" ht="12.75" customHeight="1">
      <c r="I35" s="15"/>
      <c r="J35" s="15"/>
      <c r="L35" s="9"/>
    </row>
    <row r="36" ht="12.75" customHeight="1">
      <c r="I36" s="15"/>
      <c r="J36" s="15"/>
      <c r="L36" s="9"/>
    </row>
    <row r="37" ht="12.75" customHeight="1">
      <c r="I37" s="15"/>
      <c r="J37" s="15"/>
      <c r="L37" s="9"/>
    </row>
    <row r="38" ht="12.75" customHeight="1">
      <c r="I38" s="15"/>
      <c r="J38" s="15"/>
      <c r="L38" s="9"/>
    </row>
    <row r="39" ht="12.75" customHeight="1">
      <c r="I39" s="15"/>
      <c r="J39" s="15"/>
      <c r="L39" s="9"/>
    </row>
    <row r="40" ht="12.75" customHeight="1">
      <c r="I40" s="15"/>
      <c r="J40" s="15"/>
      <c r="L40" s="9"/>
    </row>
    <row r="41" ht="12.75" customHeight="1">
      <c r="I41" s="15"/>
      <c r="J41" s="15"/>
      <c r="L41" s="9"/>
    </row>
    <row r="42" ht="12.75" customHeight="1">
      <c r="I42" s="15"/>
    </row>
    <row r="43" ht="12.75" customHeight="1">
      <c r="I43" s="15"/>
    </row>
    <row r="44" ht="12.75" customHeight="1">
      <c r="I44" s="15"/>
    </row>
    <row r="45" ht="12.75" customHeight="1">
      <c r="I45" s="15"/>
    </row>
    <row r="46" ht="12.75" customHeight="1">
      <c r="I46" s="15"/>
    </row>
    <row r="47" ht="12.75" customHeight="1">
      <c r="I47" s="15"/>
    </row>
    <row r="48" ht="12.75" customHeight="1">
      <c r="I48" s="15"/>
    </row>
    <row r="49" ht="12.75" customHeight="1">
      <c r="I49" s="15"/>
    </row>
    <row r="50" ht="12.75" customHeight="1">
      <c r="I50" s="15"/>
    </row>
    <row r="51" ht="12.75" customHeight="1">
      <c r="I51" s="15"/>
    </row>
    <row r="52" ht="12.75" customHeight="1">
      <c r="I52" s="15"/>
    </row>
    <row r="53" ht="12.75" customHeight="1">
      <c r="I53" s="15"/>
    </row>
    <row r="54" ht="12.75" customHeight="1">
      <c r="I54" s="15"/>
    </row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0">
    <mergeCell ref="D25:H25"/>
    <mergeCell ref="D27:H27"/>
    <mergeCell ref="D29:H29"/>
    <mergeCell ref="A2:J2"/>
    <mergeCell ref="A4:J4"/>
    <mergeCell ref="C6:H6"/>
    <mergeCell ref="N6:R6"/>
    <mergeCell ref="C7:H7"/>
    <mergeCell ref="D21:H21"/>
    <mergeCell ref="D23:H23"/>
  </mergeCells>
  <printOptions/>
  <pageMargins bottom="1.0" footer="0.0" header="0.0" left="0.75" right="0.75" top="1.0"/>
  <pageSetup scale="7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1.25"/>
    <col customWidth="1" min="3" max="3" width="9.13"/>
    <col customWidth="1" min="4" max="4" width="6.63"/>
    <col customWidth="1" min="5" max="5" width="11.13"/>
    <col customWidth="1" min="6" max="6" width="6.38"/>
    <col customWidth="1" min="7" max="7" width="10.88"/>
    <col customWidth="1" min="8" max="8" width="9.13"/>
    <col customWidth="1" min="9" max="9" width="10.75"/>
    <col customWidth="1" min="10" max="10" width="2.13"/>
    <col customWidth="1" min="11" max="11" width="13.13"/>
    <col customWidth="1" min="12" max="12" width="2.38"/>
    <col customWidth="1" hidden="1" min="13" max="13" width="10.13"/>
    <col customWidth="1" min="14" max="28" width="8.63"/>
  </cols>
  <sheetData>
    <row r="1" ht="12.75" customHeight="1">
      <c r="A1" s="2" t="s">
        <v>0</v>
      </c>
      <c r="K1" s="4"/>
    </row>
    <row r="2" ht="12.75" customHeight="1">
      <c r="A2" s="8" t="s">
        <v>4</v>
      </c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K3" s="10"/>
      <c r="M3" s="9"/>
      <c r="T3" s="15"/>
    </row>
    <row r="4" ht="27.0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6"/>
      <c r="K4" s="17"/>
      <c r="M4" s="9"/>
      <c r="T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2"/>
      <c r="K5" s="22"/>
      <c r="M5" s="9"/>
      <c r="T5" s="15"/>
    </row>
    <row r="6" ht="12.75" customHeight="1">
      <c r="A6" s="26" t="s">
        <v>9</v>
      </c>
      <c r="C6" s="28" t="s">
        <v>113</v>
      </c>
      <c r="D6" s="16"/>
      <c r="E6" s="16"/>
      <c r="F6" s="16"/>
      <c r="G6" s="16"/>
      <c r="H6" s="17"/>
      <c r="I6" s="29"/>
      <c r="J6" s="15"/>
      <c r="M6" s="9"/>
      <c r="O6" s="31"/>
      <c r="T6" s="15"/>
    </row>
    <row r="7" ht="12.75" customHeight="1">
      <c r="A7" s="7" t="s">
        <v>12</v>
      </c>
      <c r="C7" s="28" t="s">
        <v>114</v>
      </c>
      <c r="D7" s="16"/>
      <c r="E7" s="16"/>
      <c r="F7" s="16"/>
      <c r="G7" s="16"/>
      <c r="H7" s="17"/>
      <c r="I7" s="29"/>
      <c r="J7" s="15"/>
      <c r="M7" s="9"/>
      <c r="O7" s="31"/>
      <c r="P7" s="31"/>
      <c r="Q7" s="31"/>
      <c r="R7" s="31"/>
      <c r="S7" s="31"/>
      <c r="T7" s="15"/>
    </row>
    <row r="8" ht="12.75" customHeight="1">
      <c r="B8" s="38"/>
      <c r="I8" s="15"/>
      <c r="J8" s="15"/>
      <c r="M8" s="9"/>
      <c r="Z8" s="31"/>
    </row>
    <row r="9" ht="12.75" customHeight="1">
      <c r="A9" s="8" t="s">
        <v>15</v>
      </c>
      <c r="G9" s="41"/>
      <c r="I9" s="15"/>
      <c r="J9" s="15"/>
      <c r="M9" s="43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31"/>
    </row>
    <row r="10" ht="12.75" customHeight="1">
      <c r="G10" s="41"/>
      <c r="I10" s="15"/>
      <c r="J10" s="15"/>
      <c r="M10" s="47" t="s">
        <v>20</v>
      </c>
      <c r="N10" s="158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31"/>
    </row>
    <row r="11" ht="12.75" customHeight="1">
      <c r="A11" s="7" t="s">
        <v>18</v>
      </c>
      <c r="B11" s="27" t="s">
        <v>19</v>
      </c>
      <c r="G11" s="41"/>
      <c r="I11" s="46"/>
      <c r="J11" s="15"/>
      <c r="M11" s="147"/>
      <c r="Z11" s="31"/>
    </row>
    <row r="12" ht="12.75" customHeight="1">
      <c r="A12" s="31">
        <v>405.0</v>
      </c>
      <c r="C12" s="48" t="s">
        <v>22</v>
      </c>
      <c r="D12" s="49">
        <v>17.0</v>
      </c>
      <c r="E12" s="50" t="s">
        <v>24</v>
      </c>
      <c r="F12" s="55">
        <v>30.0</v>
      </c>
      <c r="G12" s="53" t="s">
        <v>25</v>
      </c>
      <c r="H12" s="54"/>
      <c r="I12" s="51">
        <v>6.0</v>
      </c>
      <c r="J12" s="160"/>
      <c r="K12" s="57">
        <f>D12*F12*I12</f>
        <v>3060</v>
      </c>
      <c r="M12" s="147"/>
      <c r="N12" s="144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4"/>
      <c r="AB12" s="15"/>
    </row>
    <row r="13" ht="12.75" customHeight="1">
      <c r="F13" s="162" t="s">
        <v>60</v>
      </c>
      <c r="M13" s="147"/>
      <c r="N13" s="144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4"/>
    </row>
    <row r="14" ht="12.75" customHeight="1">
      <c r="G14" s="27" t="s">
        <v>33</v>
      </c>
      <c r="K14" s="67">
        <f>SUM(K12:K13)</f>
        <v>3060</v>
      </c>
      <c r="M14" s="147">
        <f>SUM(M12)</f>
        <v>0</v>
      </c>
      <c r="N14" s="144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4"/>
      <c r="AB14" s="15"/>
    </row>
    <row r="15" ht="12.75" customHeight="1">
      <c r="I15" s="15"/>
      <c r="J15" s="15"/>
      <c r="K15" s="64"/>
      <c r="M15" s="147"/>
      <c r="N15" s="144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4"/>
    </row>
    <row r="16" ht="12.75" customHeight="1">
      <c r="A16" s="8" t="s">
        <v>38</v>
      </c>
      <c r="I16" s="15"/>
      <c r="J16" s="15"/>
      <c r="M16" s="147"/>
      <c r="N16" s="144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4"/>
    </row>
    <row r="17" ht="12.75" customHeight="1">
      <c r="I17" s="46"/>
      <c r="J17" s="15"/>
      <c r="M17" s="147"/>
      <c r="N17" s="144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4"/>
    </row>
    <row r="18" ht="12.75" customHeight="1">
      <c r="A18" s="7" t="s">
        <v>18</v>
      </c>
      <c r="B18" s="27" t="s">
        <v>19</v>
      </c>
      <c r="E18" s="72" t="s">
        <v>41</v>
      </c>
      <c r="F18" s="16"/>
      <c r="G18" s="16"/>
      <c r="H18" s="16"/>
      <c r="I18" s="17"/>
      <c r="J18" s="163"/>
      <c r="K18" s="164" t="s">
        <v>43</v>
      </c>
      <c r="M18" s="147"/>
      <c r="N18" s="144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4"/>
      <c r="AB18" s="15"/>
    </row>
    <row r="19" ht="12.75" customHeight="1">
      <c r="A19" s="7"/>
      <c r="B19" s="27"/>
      <c r="E19" s="22"/>
      <c r="F19" s="22"/>
      <c r="G19" s="22"/>
      <c r="H19" s="22"/>
      <c r="I19" s="22"/>
      <c r="J19" s="7"/>
      <c r="K19" s="165"/>
      <c r="M19" s="147"/>
      <c r="N19" s="144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4"/>
      <c r="AB19" s="15"/>
    </row>
    <row r="20" ht="12.75" customHeight="1">
      <c r="F20" s="166"/>
      <c r="J20" s="127"/>
      <c r="K20" s="167"/>
      <c r="M20" s="147"/>
      <c r="N20" s="144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4"/>
      <c r="AB20" s="15"/>
    </row>
    <row r="21" ht="12.75" customHeight="1">
      <c r="A21" s="31">
        <v>503.0</v>
      </c>
      <c r="B21" s="41" t="s">
        <v>119</v>
      </c>
      <c r="E21" s="28" t="s">
        <v>120</v>
      </c>
      <c r="F21" s="16"/>
      <c r="G21" s="16"/>
      <c r="H21" s="16"/>
      <c r="I21" s="17"/>
      <c r="J21" s="168"/>
      <c r="K21" s="88">
        <v>1020.0</v>
      </c>
      <c r="M21" s="147"/>
      <c r="N21" s="144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4"/>
    </row>
    <row r="22" ht="12.75" customHeight="1">
      <c r="J22" s="127"/>
      <c r="K22" s="169"/>
      <c r="M22" s="147"/>
      <c r="N22" s="144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4"/>
    </row>
    <row r="23" ht="12.0" customHeight="1">
      <c r="A23" s="31">
        <v>503.0</v>
      </c>
      <c r="B23" s="41" t="s">
        <v>119</v>
      </c>
      <c r="E23" s="28" t="s">
        <v>121</v>
      </c>
      <c r="F23" s="16"/>
      <c r="G23" s="16"/>
      <c r="H23" s="16"/>
      <c r="I23" s="17"/>
      <c r="J23" s="168"/>
      <c r="K23" s="88">
        <v>1020.0</v>
      </c>
      <c r="M23" s="147"/>
      <c r="N23" s="144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4"/>
      <c r="AB23" s="15"/>
    </row>
    <row r="24" ht="12.0" customHeight="1">
      <c r="J24" s="127"/>
      <c r="K24" s="169"/>
      <c r="M24" s="147"/>
      <c r="N24" s="144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4"/>
      <c r="AB24" s="15"/>
    </row>
    <row r="25" ht="12.75" customHeight="1">
      <c r="A25" s="31">
        <v>503.0</v>
      </c>
      <c r="B25" s="41" t="s">
        <v>119</v>
      </c>
      <c r="E25" s="28" t="s">
        <v>122</v>
      </c>
      <c r="F25" s="16"/>
      <c r="G25" s="16"/>
      <c r="H25" s="16"/>
      <c r="I25" s="17"/>
      <c r="J25" s="168"/>
      <c r="K25" s="88">
        <v>1020.0</v>
      </c>
      <c r="M25" s="147"/>
      <c r="N25" s="144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4"/>
      <c r="AB25" s="15"/>
    </row>
    <row r="26" ht="12.75" customHeight="1">
      <c r="J26" s="127"/>
      <c r="M26" s="147"/>
      <c r="N26" s="144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4"/>
      <c r="AB26" s="15"/>
    </row>
    <row r="27" ht="12.75" customHeight="1">
      <c r="A27" s="31">
        <v>503.0</v>
      </c>
      <c r="B27" s="41" t="s">
        <v>119</v>
      </c>
      <c r="E27" s="28" t="s">
        <v>123</v>
      </c>
      <c r="F27" s="16"/>
      <c r="G27" s="16"/>
      <c r="H27" s="16"/>
      <c r="I27" s="17"/>
      <c r="J27" s="168"/>
      <c r="K27" s="88">
        <v>1020.0</v>
      </c>
      <c r="M27" s="147"/>
      <c r="N27" s="144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4"/>
    </row>
    <row r="28" ht="12.75" customHeight="1">
      <c r="A28" s="31"/>
      <c r="E28" s="79"/>
      <c r="F28" s="79"/>
      <c r="G28" s="79"/>
      <c r="H28" s="79"/>
      <c r="I28" s="79"/>
      <c r="J28" s="31"/>
      <c r="K28" s="81"/>
      <c r="M28" s="147"/>
      <c r="N28" s="144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</row>
    <row r="29" ht="12.75" customHeight="1">
      <c r="A29" s="31">
        <v>503.0</v>
      </c>
      <c r="B29" s="41" t="s">
        <v>119</v>
      </c>
      <c r="E29" s="28" t="s">
        <v>124</v>
      </c>
      <c r="F29" s="16"/>
      <c r="G29" s="16"/>
      <c r="H29" s="16"/>
      <c r="I29" s="17"/>
      <c r="J29" s="168"/>
      <c r="K29" s="88">
        <v>1020.0</v>
      </c>
      <c r="M29" s="147"/>
      <c r="N29" s="144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</row>
    <row r="30" ht="12.75" customHeight="1">
      <c r="A30" s="31"/>
      <c r="J30" s="127"/>
      <c r="M30" s="147"/>
      <c r="N30" s="144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4"/>
    </row>
    <row r="31" ht="12.75" customHeight="1">
      <c r="A31" s="31">
        <v>503.0</v>
      </c>
      <c r="B31" s="41" t="s">
        <v>119</v>
      </c>
      <c r="E31" s="28" t="s">
        <v>125</v>
      </c>
      <c r="F31" s="16"/>
      <c r="G31" s="16"/>
      <c r="H31" s="16"/>
      <c r="I31" s="17"/>
      <c r="J31" s="168"/>
      <c r="K31" s="88">
        <v>1020.0</v>
      </c>
      <c r="M31" s="170"/>
      <c r="N31" s="144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4"/>
    </row>
    <row r="32" ht="12.75" customHeight="1">
      <c r="B32" s="41"/>
      <c r="E32" s="79"/>
      <c r="F32" s="79"/>
      <c r="G32" s="79"/>
      <c r="H32" s="79"/>
      <c r="I32" s="79"/>
      <c r="J32" s="31"/>
      <c r="K32" s="81"/>
      <c r="M32" s="147"/>
      <c r="N32" s="144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4"/>
    </row>
    <row r="33" ht="12.75" customHeight="1">
      <c r="A33" s="31">
        <v>503.0</v>
      </c>
      <c r="B33" s="41" t="s">
        <v>126</v>
      </c>
      <c r="E33" s="97" t="s">
        <v>127</v>
      </c>
      <c r="F33" s="16"/>
      <c r="G33" s="16"/>
      <c r="H33" s="16"/>
      <c r="I33" s="17"/>
      <c r="J33" s="171"/>
      <c r="K33" s="92">
        <f>180*0.75</f>
        <v>135</v>
      </c>
      <c r="M33" s="172"/>
      <c r="N33" s="144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4"/>
    </row>
    <row r="34" ht="12.75" customHeight="1">
      <c r="I34" s="64"/>
      <c r="J34" s="15"/>
      <c r="M34" s="147"/>
      <c r="N34" s="144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4"/>
    </row>
    <row r="35" ht="12.75" customHeight="1">
      <c r="G35" s="27" t="s">
        <v>57</v>
      </c>
      <c r="H35" s="27"/>
      <c r="I35" s="15"/>
      <c r="J35" s="15"/>
      <c r="K35" s="86">
        <f>SUM(K21:K33)</f>
        <v>6255</v>
      </c>
      <c r="M35" s="147">
        <f>SUM(M21:M31)</f>
        <v>0</v>
      </c>
      <c r="N35" s="144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4"/>
    </row>
    <row r="36" ht="12.75" customHeight="1">
      <c r="G36" s="27"/>
      <c r="H36" s="27"/>
      <c r="I36" s="15"/>
      <c r="J36" s="15"/>
      <c r="M36" s="147"/>
      <c r="N36" s="144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4"/>
    </row>
    <row r="37" ht="13.5" customHeight="1">
      <c r="G37" s="27" t="s">
        <v>62</v>
      </c>
      <c r="H37" s="27"/>
      <c r="I37" s="15"/>
      <c r="J37" s="15"/>
      <c r="K37" s="173">
        <f>K14-K35</f>
        <v>-3195</v>
      </c>
      <c r="M37" s="147">
        <f>M14-M35</f>
        <v>0</v>
      </c>
      <c r="N37" s="144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4"/>
    </row>
    <row r="38" ht="13.5" customHeight="1">
      <c r="I38" s="15"/>
      <c r="J38" s="15"/>
      <c r="K38" s="174"/>
      <c r="M38" s="65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4"/>
    </row>
    <row r="39" ht="12.75" customHeight="1">
      <c r="I39" s="15"/>
      <c r="J39" s="15"/>
      <c r="K39" s="15"/>
      <c r="M39" s="9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4"/>
    </row>
    <row r="40" ht="12.75" customHeight="1">
      <c r="I40" s="15"/>
      <c r="J40" s="15"/>
      <c r="M40" s="9"/>
      <c r="N40" s="11"/>
      <c r="Q40" s="11"/>
      <c r="R40" s="11"/>
      <c r="S40" s="11"/>
      <c r="T40" s="11"/>
      <c r="U40" s="11"/>
      <c r="V40" s="11"/>
      <c r="W40" s="11"/>
      <c r="X40" s="11"/>
      <c r="Y40" s="11"/>
      <c r="Z40" s="14"/>
    </row>
    <row r="41" ht="12.75" customHeight="1">
      <c r="I41" s="15"/>
      <c r="J41" s="15"/>
      <c r="K41" s="85"/>
      <c r="M41" s="9"/>
      <c r="Z41" s="15"/>
    </row>
    <row r="42" ht="12.75" customHeight="1">
      <c r="I42" s="15"/>
      <c r="J42" s="15"/>
      <c r="M42" s="9"/>
      <c r="Z42" s="15"/>
    </row>
    <row r="43" ht="12.75" customHeight="1">
      <c r="I43" s="15"/>
      <c r="J43" s="15"/>
      <c r="M43" s="9"/>
      <c r="Z43" s="15"/>
    </row>
    <row r="44" ht="12.75" customHeight="1">
      <c r="I44" s="15"/>
      <c r="J44" s="15"/>
      <c r="M44" s="9"/>
    </row>
    <row r="45" ht="12.75" customHeight="1">
      <c r="I45" s="15"/>
      <c r="J45" s="15"/>
      <c r="M45" s="9"/>
    </row>
    <row r="46" ht="12.75" customHeight="1">
      <c r="I46" s="15"/>
      <c r="J46" s="15"/>
      <c r="M46" s="9"/>
    </row>
    <row r="47" ht="12.75" customHeight="1">
      <c r="I47" s="15"/>
      <c r="J47" s="15"/>
      <c r="M47" s="9"/>
    </row>
    <row r="48" ht="12.75" customHeight="1">
      <c r="I48" s="15"/>
      <c r="J48" s="15"/>
      <c r="M48" s="9"/>
    </row>
    <row r="49" ht="12.75" customHeight="1">
      <c r="I49" s="15"/>
      <c r="J49" s="15"/>
      <c r="M49" s="9"/>
    </row>
    <row r="50" ht="12.75" customHeight="1">
      <c r="M50" s="9"/>
    </row>
    <row r="51" ht="12.75" customHeight="1"/>
    <row r="52" ht="12.75" customHeight="1"/>
    <row r="53" ht="12.75" customHeight="1"/>
    <row r="54" ht="12.75" customHeight="1">
      <c r="M54" s="9"/>
    </row>
    <row r="55" ht="12.75" customHeight="1">
      <c r="M55" s="9"/>
    </row>
    <row r="56" ht="12.75" customHeight="1">
      <c r="M56" s="9"/>
    </row>
    <row r="57" ht="12.75" customHeight="1">
      <c r="M57" s="9"/>
    </row>
    <row r="58" ht="12.75" customHeight="1">
      <c r="M58" s="9"/>
    </row>
    <row r="59" ht="12.75" customHeight="1">
      <c r="M59" s="9"/>
    </row>
    <row r="60" ht="12.75" customHeight="1">
      <c r="M60" s="9"/>
    </row>
    <row r="61" ht="12.75" customHeight="1">
      <c r="M61" s="9"/>
    </row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4">
    <mergeCell ref="E21:I21"/>
    <mergeCell ref="E23:I23"/>
    <mergeCell ref="E25:I25"/>
    <mergeCell ref="E27:I27"/>
    <mergeCell ref="E29:I29"/>
    <mergeCell ref="E31:I31"/>
    <mergeCell ref="E33:I33"/>
    <mergeCell ref="A2:K2"/>
    <mergeCell ref="A4:K4"/>
    <mergeCell ref="C6:H6"/>
    <mergeCell ref="O6:S6"/>
    <mergeCell ref="C7:H7"/>
    <mergeCell ref="G12:H12"/>
    <mergeCell ref="E18:I18"/>
  </mergeCells>
  <printOptions/>
  <pageMargins bottom="1.0" footer="0.0" header="0.0" left="0.75" right="0.75" top="1.0"/>
  <pageSetup scale="75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38"/>
    <col customWidth="1" min="2" max="2" width="16.0"/>
    <col customWidth="1" min="3" max="3" width="9.13"/>
    <col customWidth="1" min="4" max="4" width="8.75"/>
    <col customWidth="1" min="5" max="5" width="11.13"/>
    <col customWidth="1" min="6" max="6" width="6.38"/>
    <col customWidth="1" min="7" max="7" width="10.88"/>
    <col customWidth="1" min="8" max="8" width="9.13"/>
    <col customWidth="1" min="9" max="9" width="10.75"/>
    <col customWidth="1" min="10" max="10" width="14.0"/>
    <col customWidth="1" min="11" max="11" width="2.38"/>
    <col customWidth="1" hidden="1" min="12" max="12" width="9.5"/>
    <col customWidth="1" min="13" max="13" width="16.5"/>
    <col customWidth="1" min="14" max="27" width="8.63"/>
  </cols>
  <sheetData>
    <row r="1" ht="12.75" customHeight="1">
      <c r="A1" s="2" t="s">
        <v>0</v>
      </c>
      <c r="J1" s="4"/>
      <c r="L1" s="175"/>
    </row>
    <row r="2" ht="12.75" customHeight="1">
      <c r="A2" s="8" t="s">
        <v>4</v>
      </c>
      <c r="L2" s="175"/>
    </row>
    <row r="3" ht="12.75" customHeight="1">
      <c r="A3" s="10"/>
      <c r="B3" s="10"/>
      <c r="C3" s="10"/>
      <c r="D3" s="12"/>
      <c r="E3" s="10"/>
      <c r="F3" s="10"/>
      <c r="G3" s="10"/>
      <c r="H3" s="10"/>
      <c r="I3" s="10"/>
      <c r="J3" s="10"/>
      <c r="L3" s="176"/>
      <c r="S3" s="15"/>
    </row>
    <row r="4" ht="12.75" customHeight="1">
      <c r="A4" s="19" t="s">
        <v>6</v>
      </c>
      <c r="B4" s="16"/>
      <c r="C4" s="16"/>
      <c r="D4" s="16"/>
      <c r="E4" s="16"/>
      <c r="F4" s="16"/>
      <c r="G4" s="16"/>
      <c r="H4" s="16"/>
      <c r="I4" s="16"/>
      <c r="J4" s="17"/>
      <c r="L4" s="176"/>
      <c r="S4" s="15"/>
    </row>
    <row r="5" ht="12.75" customHeight="1">
      <c r="A5" s="22"/>
      <c r="B5" s="22"/>
      <c r="C5" s="24"/>
      <c r="D5" s="25"/>
      <c r="E5" s="24"/>
      <c r="F5" s="24"/>
      <c r="G5" s="24"/>
      <c r="H5" s="24"/>
      <c r="I5" s="22"/>
      <c r="J5" s="22"/>
      <c r="L5" s="176"/>
      <c r="S5" s="15"/>
    </row>
    <row r="6" ht="12.75" customHeight="1">
      <c r="A6" s="27" t="s">
        <v>9</v>
      </c>
      <c r="C6" s="28" t="s">
        <v>128</v>
      </c>
      <c r="D6" s="16"/>
      <c r="E6" s="16"/>
      <c r="F6" s="16"/>
      <c r="G6" s="16"/>
      <c r="H6" s="17"/>
      <c r="I6" s="29"/>
      <c r="L6" s="176"/>
      <c r="N6" s="31"/>
      <c r="S6" s="15"/>
    </row>
    <row r="7" ht="27.0" customHeight="1">
      <c r="A7" s="27" t="s">
        <v>12</v>
      </c>
      <c r="C7" s="177" t="s">
        <v>129</v>
      </c>
      <c r="D7" s="16"/>
      <c r="E7" s="16"/>
      <c r="F7" s="16"/>
      <c r="G7" s="16"/>
      <c r="H7" s="17"/>
      <c r="I7" s="29"/>
      <c r="L7" s="176"/>
      <c r="N7" s="31"/>
      <c r="O7" s="31"/>
      <c r="P7" s="31"/>
      <c r="Q7" s="31"/>
      <c r="R7" s="31"/>
      <c r="S7" s="15"/>
    </row>
    <row r="8" ht="12.75" customHeight="1">
      <c r="B8" s="38"/>
      <c r="I8" s="15"/>
      <c r="L8" s="176"/>
      <c r="Y8" s="31"/>
    </row>
    <row r="9" ht="12.75" customHeight="1">
      <c r="A9" s="40" t="s">
        <v>15</v>
      </c>
      <c r="I9" s="15"/>
      <c r="L9" s="178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31"/>
    </row>
    <row r="10" ht="12.75" customHeight="1">
      <c r="I10" s="15"/>
      <c r="L10" s="175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31"/>
    </row>
    <row r="11" ht="12.75" customHeight="1">
      <c r="A11" s="27" t="s">
        <v>18</v>
      </c>
      <c r="B11" s="27" t="s">
        <v>19</v>
      </c>
      <c r="I11" s="15"/>
      <c r="L11" s="179" t="s">
        <v>20</v>
      </c>
      <c r="M11" s="11"/>
      <c r="N11" s="122"/>
      <c r="O11" s="180"/>
      <c r="Y11" s="31"/>
    </row>
    <row r="12" ht="12.75" customHeight="1">
      <c r="I12" s="46"/>
      <c r="L12" s="181"/>
      <c r="M12" s="11"/>
      <c r="N12" s="121"/>
      <c r="O12" s="180"/>
      <c r="P12" s="11"/>
      <c r="Q12" s="11"/>
      <c r="R12" s="11"/>
      <c r="S12" s="11"/>
      <c r="T12" s="11"/>
      <c r="U12" s="11"/>
      <c r="V12" s="11"/>
      <c r="W12" s="11"/>
      <c r="X12" s="11"/>
      <c r="Y12" s="14"/>
      <c r="AA12" s="15"/>
    </row>
    <row r="13">
      <c r="A13" s="125">
        <v>406.0</v>
      </c>
      <c r="B13" s="182" t="s">
        <v>130</v>
      </c>
      <c r="C13" s="48" t="s">
        <v>22</v>
      </c>
      <c r="D13" s="58">
        <v>40.0</v>
      </c>
      <c r="E13" s="50" t="s">
        <v>24</v>
      </c>
      <c r="F13" s="51">
        <v>1.0</v>
      </c>
      <c r="G13" s="53" t="s">
        <v>25</v>
      </c>
      <c r="H13" s="54"/>
      <c r="I13" s="51">
        <v>50.0</v>
      </c>
      <c r="J13" s="183">
        <v>1250.0</v>
      </c>
      <c r="L13" s="181"/>
      <c r="M13" s="11"/>
      <c r="N13" s="121"/>
      <c r="O13" s="180"/>
      <c r="P13" s="11"/>
      <c r="Q13" s="11"/>
      <c r="R13" s="11"/>
      <c r="S13" s="11"/>
      <c r="T13" s="11"/>
      <c r="U13" s="11"/>
      <c r="V13" s="11"/>
      <c r="W13" s="11"/>
      <c r="X13" s="11"/>
      <c r="Y13" s="14"/>
    </row>
    <row r="14" ht="12.75" customHeight="1">
      <c r="A14" s="125">
        <v>406.0</v>
      </c>
      <c r="B14" s="182"/>
      <c r="C14" s="48" t="s">
        <v>22</v>
      </c>
      <c r="D14" s="49">
        <v>0.0</v>
      </c>
      <c r="E14" s="50" t="s">
        <v>24</v>
      </c>
      <c r="F14" s="51">
        <v>1.0</v>
      </c>
      <c r="G14" s="53" t="s">
        <v>25</v>
      </c>
      <c r="H14" s="54"/>
      <c r="I14" s="51"/>
      <c r="J14" s="183">
        <v>0.0</v>
      </c>
      <c r="L14" s="181"/>
      <c r="M14" s="11"/>
      <c r="N14" s="121"/>
      <c r="O14" s="180"/>
      <c r="P14" s="11"/>
      <c r="Q14" s="11"/>
      <c r="R14" s="11"/>
      <c r="S14" s="11"/>
      <c r="T14" s="11"/>
      <c r="U14" s="11"/>
      <c r="V14" s="11"/>
      <c r="W14" s="11"/>
      <c r="X14" s="11"/>
      <c r="Y14" s="14"/>
    </row>
    <row r="15" ht="51.0" customHeight="1">
      <c r="A15" s="125">
        <v>406.0</v>
      </c>
      <c r="B15" s="182" t="s">
        <v>131</v>
      </c>
      <c r="C15" s="48" t="s">
        <v>22</v>
      </c>
      <c r="D15" s="58">
        <v>40.0</v>
      </c>
      <c r="E15" s="50" t="s">
        <v>24</v>
      </c>
      <c r="F15" s="51">
        <v>1.0</v>
      </c>
      <c r="G15" s="53" t="s">
        <v>25</v>
      </c>
      <c r="H15" s="54"/>
      <c r="I15" s="51">
        <v>50.0</v>
      </c>
      <c r="J15" s="183">
        <v>1250.0</v>
      </c>
      <c r="L15" s="181"/>
      <c r="M15" s="114"/>
      <c r="N15" s="121"/>
      <c r="O15" s="180"/>
      <c r="P15" s="11"/>
      <c r="Q15" s="11"/>
      <c r="R15" s="11"/>
      <c r="S15" s="11"/>
      <c r="T15" s="11"/>
      <c r="U15" s="11"/>
      <c r="V15" s="11"/>
      <c r="W15" s="11"/>
      <c r="X15" s="11"/>
      <c r="Y15" s="14"/>
    </row>
    <row r="16" ht="25.5" customHeight="1">
      <c r="A16" s="125">
        <v>406.0</v>
      </c>
      <c r="B16" s="182" t="s">
        <v>132</v>
      </c>
      <c r="C16" s="48" t="s">
        <v>22</v>
      </c>
      <c r="D16" s="49"/>
      <c r="E16" s="50" t="s">
        <v>24</v>
      </c>
      <c r="F16" s="51">
        <v>1.0</v>
      </c>
      <c r="G16" s="53" t="s">
        <v>25</v>
      </c>
      <c r="H16" s="54"/>
      <c r="I16" s="51"/>
      <c r="J16" s="183"/>
      <c r="L16" s="181"/>
      <c r="M16" s="114"/>
      <c r="N16" s="121"/>
      <c r="O16" s="180"/>
      <c r="P16" s="11"/>
      <c r="Q16" s="11"/>
      <c r="R16" s="11"/>
      <c r="S16" s="11"/>
      <c r="T16" s="11"/>
      <c r="U16" s="11"/>
      <c r="V16" s="11"/>
      <c r="W16" s="11"/>
      <c r="X16" s="11"/>
      <c r="Y16" s="14"/>
    </row>
    <row r="17" ht="12.75" customHeight="1">
      <c r="A17" s="184"/>
      <c r="B17" s="182"/>
      <c r="C17" s="184"/>
      <c r="D17" s="185"/>
      <c r="E17" s="184"/>
      <c r="F17" s="186"/>
      <c r="G17" s="125"/>
      <c r="H17" s="125"/>
      <c r="I17" s="187"/>
      <c r="J17" s="188"/>
      <c r="L17" s="18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"/>
    </row>
    <row r="18" ht="12.75" customHeight="1">
      <c r="G18" s="27" t="s">
        <v>33</v>
      </c>
      <c r="J18" s="183">
        <f>SUM(J13:J16)</f>
        <v>2500</v>
      </c>
      <c r="L18" s="181">
        <f>SUM(L11:L17)</f>
        <v>0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"/>
      <c r="AA18" s="15"/>
    </row>
    <row r="19" ht="12.75" customHeight="1">
      <c r="I19" s="15"/>
      <c r="L19" s="18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"/>
      <c r="AA19" s="15"/>
    </row>
    <row r="20" ht="12.75" customHeight="1">
      <c r="A20" s="40" t="s">
        <v>38</v>
      </c>
      <c r="I20" s="15"/>
      <c r="L20" s="18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"/>
    </row>
    <row r="21" ht="12.75" customHeight="1">
      <c r="I21" s="15"/>
      <c r="L21" s="18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"/>
      <c r="AA21" s="15"/>
    </row>
    <row r="22" ht="12.75" customHeight="1">
      <c r="A22" s="27" t="s">
        <v>40</v>
      </c>
      <c r="B22" s="27" t="s">
        <v>19</v>
      </c>
      <c r="E22" s="72" t="s">
        <v>41</v>
      </c>
      <c r="F22" s="16"/>
      <c r="G22" s="16"/>
      <c r="H22" s="17"/>
      <c r="I22" s="87"/>
      <c r="J22" s="164" t="s">
        <v>43</v>
      </c>
      <c r="L22" s="18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"/>
    </row>
    <row r="23" ht="12.75" customHeight="1">
      <c r="A23" s="27"/>
      <c r="B23" s="27"/>
      <c r="E23" s="79"/>
      <c r="F23" s="79"/>
      <c r="G23" s="79"/>
      <c r="H23" s="79"/>
      <c r="I23" s="15"/>
      <c r="J23" s="90"/>
      <c r="L23" s="18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"/>
    </row>
    <row r="24" ht="12.75" customHeight="1">
      <c r="A24" s="125">
        <v>513.0</v>
      </c>
      <c r="B24" s="84" t="s">
        <v>133</v>
      </c>
      <c r="E24" s="28" t="s">
        <v>134</v>
      </c>
      <c r="F24" s="16"/>
      <c r="G24" s="16"/>
      <c r="H24" s="17"/>
      <c r="I24" s="87"/>
      <c r="J24" s="88">
        <v>5000.0</v>
      </c>
      <c r="L24" s="18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"/>
    </row>
    <row r="25" ht="12.75" customHeight="1">
      <c r="A25" s="31"/>
      <c r="J25" s="169"/>
      <c r="L25" s="18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"/>
    </row>
    <row r="26" ht="12.75" customHeight="1">
      <c r="A26" s="31">
        <v>513.0</v>
      </c>
      <c r="B26" s="84" t="s">
        <v>133</v>
      </c>
      <c r="E26" s="28" t="s">
        <v>135</v>
      </c>
      <c r="F26" s="16"/>
      <c r="G26" s="16"/>
      <c r="H26" s="17"/>
      <c r="I26" s="87"/>
      <c r="J26" s="88">
        <v>1000.0</v>
      </c>
      <c r="L26" s="18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4"/>
    </row>
    <row r="27" ht="12.75" customHeight="1">
      <c r="L27" s="18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4"/>
    </row>
    <row r="28" ht="12.75" customHeight="1">
      <c r="A28" s="189">
        <v>505.0</v>
      </c>
      <c r="B28" s="190" t="s">
        <v>136</v>
      </c>
      <c r="E28" s="159" t="s">
        <v>137</v>
      </c>
      <c r="F28" s="16"/>
      <c r="G28" s="16"/>
      <c r="H28" s="17"/>
      <c r="I28" s="87"/>
      <c r="J28" s="92">
        <f>100*0.75</f>
        <v>75</v>
      </c>
      <c r="L28" s="18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4"/>
    </row>
    <row r="29" ht="12.75" customHeight="1">
      <c r="A29" s="31"/>
      <c r="E29" s="79"/>
      <c r="F29" s="79"/>
      <c r="G29" s="79"/>
      <c r="H29" s="79"/>
      <c r="I29" s="15"/>
      <c r="J29" s="169"/>
      <c r="L29" s="18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4"/>
    </row>
    <row r="30" ht="11.25" customHeight="1">
      <c r="A30" s="31"/>
      <c r="I30" s="15"/>
      <c r="J30" s="64"/>
      <c r="L30" s="193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4"/>
    </row>
    <row r="31" ht="12.75" customHeight="1">
      <c r="I31" s="15"/>
      <c r="J31" s="46"/>
      <c r="L31" s="181"/>
    </row>
    <row r="32" ht="12.75" customHeight="1">
      <c r="G32" s="27" t="s">
        <v>57</v>
      </c>
      <c r="H32" s="27"/>
      <c r="I32" s="105"/>
      <c r="J32" s="194">
        <f>SUM(J24:J29)</f>
        <v>6075</v>
      </c>
      <c r="L32" s="181">
        <f>sum(L23:L30)</f>
        <v>0</v>
      </c>
    </row>
    <row r="33" ht="13.5" customHeight="1">
      <c r="G33" s="27"/>
      <c r="H33" s="27"/>
      <c r="I33" s="15"/>
      <c r="J33" s="195"/>
      <c r="L33" s="181"/>
    </row>
    <row r="34" ht="13.5" customHeight="1">
      <c r="G34" s="27" t="s">
        <v>62</v>
      </c>
      <c r="H34" s="27"/>
      <c r="I34" s="108"/>
      <c r="J34" s="111">
        <f>SUM(J18-J32)</f>
        <v>-3575</v>
      </c>
      <c r="L34" s="181">
        <f>L18-L32</f>
        <v>0</v>
      </c>
    </row>
    <row r="35" ht="12.75" customHeight="1">
      <c r="A35" s="110"/>
      <c r="I35" s="15"/>
      <c r="J35" s="118"/>
      <c r="L35" s="181"/>
    </row>
    <row r="36" ht="12.75" customHeight="1">
      <c r="I36" s="15"/>
      <c r="J36" s="15"/>
      <c r="L36" s="181"/>
    </row>
    <row r="37" ht="12.75" customHeight="1">
      <c r="I37" s="15"/>
      <c r="J37" s="15"/>
      <c r="L37" s="200"/>
    </row>
    <row r="38" ht="12.75" customHeight="1">
      <c r="I38" s="15"/>
      <c r="J38" s="15"/>
      <c r="L38" s="176"/>
    </row>
    <row r="39" ht="12.75" customHeight="1">
      <c r="I39" s="15"/>
      <c r="J39" s="15"/>
      <c r="L39" s="176"/>
    </row>
    <row r="40" ht="12.75" customHeight="1">
      <c r="I40" s="15"/>
      <c r="J40" s="15"/>
      <c r="L40" s="176"/>
    </row>
    <row r="41" ht="12.75" customHeight="1">
      <c r="I41" s="15"/>
      <c r="J41" s="15"/>
      <c r="L41" s="176"/>
    </row>
    <row r="42" ht="12.75" customHeight="1">
      <c r="I42" s="15"/>
      <c r="J42" s="15"/>
      <c r="L42" s="176"/>
    </row>
    <row r="43" ht="12.75" customHeight="1">
      <c r="I43" s="15"/>
      <c r="L43" s="176"/>
    </row>
    <row r="44" ht="12.75" customHeight="1">
      <c r="I44" s="15"/>
      <c r="L44" s="176"/>
    </row>
    <row r="45" ht="12.75" customHeight="1">
      <c r="I45" s="15"/>
      <c r="L45" s="176"/>
    </row>
    <row r="46" ht="12.75" customHeight="1">
      <c r="I46" s="15"/>
      <c r="L46" s="176"/>
    </row>
    <row r="47" ht="12.75" customHeight="1">
      <c r="I47" s="15"/>
      <c r="L47" s="176"/>
    </row>
    <row r="48" ht="12.75" customHeight="1">
      <c r="I48" s="15"/>
      <c r="L48" s="176"/>
    </row>
    <row r="49" ht="12.75" customHeight="1">
      <c r="I49" s="15"/>
      <c r="L49" s="176"/>
    </row>
    <row r="50" ht="12.75" customHeight="1">
      <c r="I50" s="15"/>
      <c r="L50" s="175"/>
    </row>
    <row r="51" ht="12.75" customHeight="1">
      <c r="I51" s="15"/>
      <c r="L51" s="175"/>
    </row>
    <row r="52" ht="12.75" customHeight="1">
      <c r="I52" s="15"/>
      <c r="L52" s="175"/>
    </row>
    <row r="53" ht="12.75" customHeight="1">
      <c r="I53" s="15"/>
      <c r="L53" s="176"/>
    </row>
    <row r="54" ht="12.75" customHeight="1">
      <c r="I54" s="15"/>
      <c r="L54" s="176"/>
    </row>
    <row r="55" ht="12.75" customHeight="1">
      <c r="I55" s="15"/>
      <c r="L55" s="176"/>
    </row>
    <row r="56" ht="12.75" customHeight="1">
      <c r="L56" s="176"/>
    </row>
    <row r="57" ht="12.75" customHeight="1">
      <c r="L57" s="176"/>
    </row>
    <row r="58" ht="12.75" customHeight="1">
      <c r="L58" s="176"/>
    </row>
    <row r="59" ht="12.75" customHeight="1">
      <c r="L59" s="176"/>
    </row>
    <row r="60" ht="12.75" customHeight="1">
      <c r="L60" s="176"/>
    </row>
    <row r="61" ht="12.75" customHeight="1">
      <c r="L61" s="175"/>
    </row>
    <row r="62" ht="12.75" customHeight="1">
      <c r="L62" s="175"/>
    </row>
    <row r="63" ht="12.75" customHeight="1">
      <c r="L63" s="175"/>
    </row>
    <row r="64" ht="12.75" customHeight="1">
      <c r="L64" s="175"/>
    </row>
    <row r="65" ht="12.75" customHeight="1">
      <c r="L65" s="175"/>
    </row>
    <row r="66" ht="12.75" customHeight="1">
      <c r="L66" s="175"/>
    </row>
    <row r="67" ht="12.75" customHeight="1">
      <c r="L67" s="175"/>
    </row>
    <row r="68" ht="12.75" customHeight="1">
      <c r="L68" s="175"/>
    </row>
    <row r="69" ht="12.75" customHeight="1">
      <c r="L69" s="175"/>
    </row>
    <row r="70" ht="12.75" customHeight="1">
      <c r="L70" s="175"/>
    </row>
    <row r="71" ht="12.75" customHeight="1">
      <c r="L71" s="175"/>
    </row>
    <row r="72" ht="12.75" customHeight="1">
      <c r="L72" s="175"/>
    </row>
    <row r="73" ht="12.75" customHeight="1">
      <c r="L73" s="175"/>
    </row>
    <row r="74" ht="12.75" customHeight="1">
      <c r="L74" s="175"/>
    </row>
    <row r="75" ht="12.75" customHeight="1">
      <c r="L75" s="175"/>
    </row>
    <row r="76" ht="12.75" customHeight="1">
      <c r="L76" s="175"/>
    </row>
    <row r="77" ht="12.75" customHeight="1">
      <c r="L77" s="175"/>
    </row>
    <row r="78" ht="12.75" customHeight="1">
      <c r="L78" s="175"/>
    </row>
    <row r="79" ht="12.75" customHeight="1">
      <c r="L79" s="175"/>
    </row>
    <row r="80" ht="12.75" customHeight="1">
      <c r="L80" s="175"/>
    </row>
    <row r="81" ht="12.75" customHeight="1">
      <c r="L81" s="175"/>
    </row>
    <row r="82" ht="12.75" customHeight="1">
      <c r="L82" s="175"/>
    </row>
    <row r="83" ht="12.75" customHeight="1">
      <c r="L83" s="175"/>
    </row>
    <row r="84" ht="12.75" customHeight="1">
      <c r="L84" s="175"/>
    </row>
    <row r="85" ht="12.75" customHeight="1">
      <c r="L85" s="175"/>
    </row>
    <row r="86" ht="12.75" customHeight="1">
      <c r="L86" s="175"/>
    </row>
    <row r="87" ht="12.75" customHeight="1">
      <c r="L87" s="175"/>
    </row>
    <row r="88" ht="12.75" customHeight="1">
      <c r="L88" s="175"/>
    </row>
    <row r="89" ht="12.75" customHeight="1">
      <c r="L89" s="175"/>
    </row>
    <row r="90" ht="12.75" customHeight="1">
      <c r="L90" s="175"/>
    </row>
    <row r="91" ht="12.75" customHeight="1">
      <c r="L91" s="175"/>
    </row>
    <row r="92" ht="12.75" customHeight="1">
      <c r="L92" s="175"/>
    </row>
    <row r="93" ht="12.75" customHeight="1">
      <c r="L93" s="175"/>
    </row>
    <row r="94" ht="12.75" customHeight="1">
      <c r="L94" s="175"/>
    </row>
    <row r="95" ht="12.75" customHeight="1">
      <c r="L95" s="175"/>
    </row>
    <row r="96" ht="12.75" customHeight="1">
      <c r="L96" s="175"/>
    </row>
    <row r="97" ht="12.75" customHeight="1">
      <c r="L97" s="175"/>
    </row>
    <row r="98" ht="12.75" customHeight="1">
      <c r="L98" s="175"/>
    </row>
    <row r="99" ht="12.75" customHeight="1">
      <c r="L99" s="175"/>
    </row>
    <row r="100" ht="12.75" customHeight="1">
      <c r="L100" s="175"/>
    </row>
    <row r="101" ht="12.75" customHeight="1">
      <c r="L101" s="175"/>
    </row>
    <row r="102" ht="12.75" customHeight="1">
      <c r="L102" s="175"/>
    </row>
    <row r="103" ht="12.75" customHeight="1">
      <c r="L103" s="175"/>
    </row>
    <row r="104" ht="12.75" customHeight="1">
      <c r="L104" s="175"/>
    </row>
    <row r="105" ht="12.75" customHeight="1">
      <c r="L105" s="175"/>
    </row>
    <row r="106" ht="12.75" customHeight="1">
      <c r="L106" s="175"/>
    </row>
    <row r="107" ht="12.75" customHeight="1">
      <c r="L107" s="175"/>
    </row>
    <row r="108" ht="12.75" customHeight="1">
      <c r="L108" s="175"/>
    </row>
    <row r="109" ht="12.75" customHeight="1">
      <c r="L109" s="175"/>
    </row>
    <row r="110" ht="12.75" customHeight="1">
      <c r="L110" s="175"/>
    </row>
    <row r="111" ht="12.75" customHeight="1">
      <c r="L111" s="175"/>
    </row>
    <row r="112" ht="12.75" customHeight="1">
      <c r="L112" s="175"/>
    </row>
    <row r="113" ht="12.75" customHeight="1">
      <c r="L113" s="175"/>
    </row>
    <row r="114" ht="12.75" customHeight="1">
      <c r="L114" s="175"/>
    </row>
    <row r="115" ht="12.75" customHeight="1">
      <c r="L115" s="175"/>
    </row>
    <row r="116" ht="12.75" customHeight="1">
      <c r="L116" s="175"/>
    </row>
    <row r="117" ht="12.75" customHeight="1">
      <c r="L117" s="175"/>
    </row>
    <row r="118" ht="12.75" customHeight="1">
      <c r="L118" s="175"/>
    </row>
    <row r="119" ht="12.75" customHeight="1">
      <c r="L119" s="175"/>
    </row>
    <row r="120" ht="12.75" customHeight="1">
      <c r="L120" s="175"/>
    </row>
    <row r="121" ht="12.75" customHeight="1">
      <c r="L121" s="175"/>
    </row>
    <row r="122" ht="12.75" customHeight="1">
      <c r="L122" s="175"/>
    </row>
    <row r="123" ht="12.75" customHeight="1">
      <c r="L123" s="175"/>
    </row>
    <row r="124" ht="12.75" customHeight="1">
      <c r="L124" s="175"/>
    </row>
    <row r="125" ht="12.75" customHeight="1">
      <c r="L125" s="175"/>
    </row>
    <row r="126" ht="12.75" customHeight="1">
      <c r="L126" s="175"/>
    </row>
    <row r="127" ht="12.75" customHeight="1">
      <c r="L127" s="175"/>
    </row>
    <row r="128" ht="12.75" customHeight="1">
      <c r="L128" s="175"/>
    </row>
    <row r="129" ht="12.75" customHeight="1">
      <c r="L129" s="175"/>
    </row>
    <row r="130" ht="12.75" customHeight="1">
      <c r="L130" s="175"/>
    </row>
    <row r="131" ht="12.75" customHeight="1">
      <c r="L131" s="175"/>
    </row>
    <row r="132" ht="12.75" customHeight="1">
      <c r="L132" s="175"/>
    </row>
    <row r="133" ht="12.75" customHeight="1">
      <c r="L133" s="175"/>
    </row>
    <row r="134" ht="12.75" customHeight="1">
      <c r="L134" s="175"/>
    </row>
    <row r="135" ht="12.75" customHeight="1">
      <c r="L135" s="175"/>
    </row>
    <row r="136" ht="12.75" customHeight="1">
      <c r="L136" s="175"/>
    </row>
    <row r="137" ht="12.75" customHeight="1">
      <c r="L137" s="175"/>
    </row>
    <row r="138" ht="12.75" customHeight="1">
      <c r="L138" s="175"/>
    </row>
    <row r="139" ht="12.75" customHeight="1">
      <c r="L139" s="175"/>
    </row>
    <row r="140" ht="12.75" customHeight="1">
      <c r="L140" s="175"/>
    </row>
    <row r="141" ht="12.75" customHeight="1">
      <c r="L141" s="175"/>
    </row>
    <row r="142" ht="12.75" customHeight="1">
      <c r="L142" s="175"/>
    </row>
    <row r="143" ht="12.75" customHeight="1">
      <c r="L143" s="175"/>
    </row>
    <row r="144" ht="12.75" customHeight="1">
      <c r="L144" s="175"/>
    </row>
    <row r="145" ht="12.75" customHeight="1">
      <c r="L145" s="175"/>
    </row>
    <row r="146" ht="12.75" customHeight="1">
      <c r="L146" s="175"/>
    </row>
    <row r="147" ht="12.75" customHeight="1">
      <c r="L147" s="175"/>
    </row>
    <row r="148" ht="12.75" customHeight="1">
      <c r="L148" s="175"/>
    </row>
    <row r="149" ht="12.75" customHeight="1">
      <c r="L149" s="175"/>
    </row>
    <row r="150" ht="12.75" customHeight="1">
      <c r="L150" s="175"/>
    </row>
    <row r="151" ht="12.75" customHeight="1">
      <c r="L151" s="175"/>
    </row>
    <row r="152" ht="12.75" customHeight="1">
      <c r="L152" s="175"/>
    </row>
    <row r="153" ht="12.75" customHeight="1">
      <c r="L153" s="175"/>
    </row>
    <row r="154" ht="12.75" customHeight="1">
      <c r="L154" s="175"/>
    </row>
    <row r="155" ht="12.75" customHeight="1">
      <c r="L155" s="175"/>
    </row>
    <row r="156" ht="12.75" customHeight="1">
      <c r="L156" s="175"/>
    </row>
    <row r="157" ht="12.75" customHeight="1">
      <c r="L157" s="175"/>
    </row>
    <row r="158" ht="12.75" customHeight="1">
      <c r="L158" s="175"/>
    </row>
    <row r="159" ht="12.75" customHeight="1">
      <c r="L159" s="175"/>
    </row>
    <row r="160" ht="12.75" customHeight="1">
      <c r="L160" s="175"/>
    </row>
    <row r="161" ht="12.75" customHeight="1">
      <c r="L161" s="175"/>
    </row>
    <row r="162" ht="12.75" customHeight="1">
      <c r="L162" s="175"/>
    </row>
    <row r="163" ht="12.75" customHeight="1">
      <c r="L163" s="175"/>
    </row>
    <row r="164" ht="12.75" customHeight="1">
      <c r="L164" s="175"/>
    </row>
    <row r="165" ht="12.75" customHeight="1">
      <c r="L165" s="175"/>
    </row>
    <row r="166" ht="12.75" customHeight="1">
      <c r="L166" s="175"/>
    </row>
    <row r="167" ht="12.75" customHeight="1">
      <c r="L167" s="175"/>
    </row>
    <row r="168" ht="12.75" customHeight="1">
      <c r="L168" s="175"/>
    </row>
    <row r="169" ht="12.75" customHeight="1">
      <c r="L169" s="175"/>
    </row>
    <row r="170" ht="12.75" customHeight="1">
      <c r="L170" s="175"/>
    </row>
    <row r="171" ht="12.75" customHeight="1">
      <c r="L171" s="175"/>
    </row>
    <row r="172" ht="12.75" customHeight="1">
      <c r="L172" s="175"/>
    </row>
    <row r="173" ht="12.75" customHeight="1">
      <c r="L173" s="175"/>
    </row>
    <row r="174" ht="12.75" customHeight="1">
      <c r="L174" s="175"/>
    </row>
    <row r="175" ht="12.75" customHeight="1">
      <c r="L175" s="175"/>
    </row>
    <row r="176" ht="12.75" customHeight="1">
      <c r="L176" s="175"/>
    </row>
    <row r="177" ht="12.75" customHeight="1">
      <c r="L177" s="175"/>
    </row>
    <row r="178" ht="12.75" customHeight="1">
      <c r="L178" s="175"/>
    </row>
    <row r="179" ht="12.75" customHeight="1">
      <c r="L179" s="175"/>
    </row>
    <row r="180" ht="12.75" customHeight="1">
      <c r="L180" s="175"/>
    </row>
    <row r="181" ht="12.75" customHeight="1">
      <c r="L181" s="175"/>
    </row>
    <row r="182" ht="12.75" customHeight="1">
      <c r="L182" s="175"/>
    </row>
    <row r="183" ht="12.75" customHeight="1">
      <c r="L183" s="175"/>
    </row>
    <row r="184" ht="12.75" customHeight="1">
      <c r="L184" s="175"/>
    </row>
    <row r="185" ht="12.75" customHeight="1">
      <c r="L185" s="175"/>
    </row>
    <row r="186" ht="12.75" customHeight="1">
      <c r="L186" s="175"/>
    </row>
    <row r="187" ht="12.75" customHeight="1">
      <c r="L187" s="175"/>
    </row>
    <row r="188" ht="12.75" customHeight="1">
      <c r="L188" s="175"/>
    </row>
    <row r="189" ht="12.75" customHeight="1">
      <c r="L189" s="175"/>
    </row>
    <row r="190" ht="12.75" customHeight="1">
      <c r="L190" s="175"/>
    </row>
    <row r="191" ht="12.75" customHeight="1">
      <c r="L191" s="175"/>
    </row>
    <row r="192" ht="12.75" customHeight="1">
      <c r="L192" s="175"/>
    </row>
    <row r="193" ht="12.75" customHeight="1">
      <c r="L193" s="175"/>
    </row>
    <row r="194" ht="12.75" customHeight="1">
      <c r="L194" s="175"/>
    </row>
    <row r="195" ht="12.75" customHeight="1">
      <c r="L195" s="175"/>
    </row>
    <row r="196" ht="12.75" customHeight="1">
      <c r="L196" s="175"/>
    </row>
    <row r="197" ht="12.75" customHeight="1">
      <c r="L197" s="175"/>
    </row>
    <row r="198" ht="12.75" customHeight="1">
      <c r="L198" s="175"/>
    </row>
    <row r="199" ht="12.75" customHeight="1">
      <c r="L199" s="175"/>
    </row>
    <row r="200" ht="12.75" customHeight="1">
      <c r="L200" s="175"/>
    </row>
    <row r="201" ht="12.75" customHeight="1">
      <c r="L201" s="175"/>
    </row>
    <row r="202" ht="12.75" customHeight="1">
      <c r="L202" s="175"/>
    </row>
    <row r="203" ht="12.75" customHeight="1">
      <c r="L203" s="175"/>
    </row>
    <row r="204" ht="12.75" customHeight="1">
      <c r="L204" s="175"/>
    </row>
    <row r="205" ht="12.75" customHeight="1">
      <c r="L205" s="175"/>
    </row>
    <row r="206" ht="12.75" customHeight="1">
      <c r="L206" s="175"/>
    </row>
    <row r="207" ht="12.75" customHeight="1">
      <c r="L207" s="175"/>
    </row>
    <row r="208" ht="12.75" customHeight="1">
      <c r="L208" s="175"/>
    </row>
    <row r="209" ht="12.75" customHeight="1">
      <c r="L209" s="175"/>
    </row>
    <row r="210" ht="12.75" customHeight="1">
      <c r="L210" s="175"/>
    </row>
    <row r="211" ht="12.75" customHeight="1">
      <c r="L211" s="175"/>
    </row>
    <row r="212" ht="12.75" customHeight="1">
      <c r="L212" s="175"/>
    </row>
    <row r="213" ht="12.75" customHeight="1">
      <c r="L213" s="175"/>
    </row>
    <row r="214" ht="12.75" customHeight="1">
      <c r="L214" s="175"/>
    </row>
    <row r="215" ht="12.75" customHeight="1">
      <c r="L215" s="175"/>
    </row>
    <row r="216" ht="12.75" customHeight="1">
      <c r="L216" s="175"/>
    </row>
    <row r="217" ht="12.75" customHeight="1">
      <c r="L217" s="175"/>
    </row>
    <row r="218" ht="12.75" customHeight="1">
      <c r="L218" s="175"/>
    </row>
    <row r="219" ht="12.75" customHeight="1">
      <c r="L219" s="175"/>
    </row>
    <row r="220" ht="12.75" customHeight="1">
      <c r="L220" s="175"/>
    </row>
    <row r="221" ht="12.75" customHeight="1">
      <c r="L221" s="175"/>
    </row>
    <row r="222" ht="12.75" customHeight="1">
      <c r="L222" s="175"/>
    </row>
    <row r="223" ht="12.75" customHeight="1">
      <c r="L223" s="175"/>
    </row>
    <row r="224" ht="12.75" customHeight="1">
      <c r="L224" s="175"/>
    </row>
    <row r="225" ht="12.75" customHeight="1">
      <c r="L225" s="175"/>
    </row>
    <row r="226" ht="12.75" customHeight="1">
      <c r="L226" s="175"/>
    </row>
    <row r="227" ht="12.75" customHeight="1">
      <c r="L227" s="175"/>
    </row>
    <row r="228" ht="12.75" customHeight="1">
      <c r="L228" s="175"/>
    </row>
    <row r="229" ht="12.75" customHeight="1">
      <c r="L229" s="175"/>
    </row>
    <row r="230" ht="12.75" customHeight="1">
      <c r="L230" s="175"/>
    </row>
    <row r="231" ht="12.75" customHeight="1">
      <c r="L231" s="175"/>
    </row>
    <row r="232" ht="12.75" customHeight="1">
      <c r="L232" s="175"/>
    </row>
    <row r="233" ht="12.75" customHeight="1">
      <c r="L233" s="175"/>
    </row>
    <row r="234" ht="12.75" customHeight="1">
      <c r="L234" s="175"/>
    </row>
    <row r="235" ht="12.75" customHeight="1">
      <c r="L235" s="175"/>
    </row>
    <row r="236" ht="12.75" customHeight="1">
      <c r="L236" s="175"/>
    </row>
    <row r="237" ht="12.75" customHeight="1">
      <c r="L237" s="175"/>
    </row>
    <row r="238" ht="12.75" customHeight="1">
      <c r="L238" s="175"/>
    </row>
    <row r="239" ht="12.75" customHeight="1">
      <c r="L239" s="175"/>
    </row>
    <row r="240" ht="12.75" customHeight="1">
      <c r="L240" s="175"/>
    </row>
    <row r="241" ht="12.75" customHeight="1">
      <c r="L241" s="175"/>
    </row>
    <row r="242" ht="12.75" customHeight="1">
      <c r="L242" s="175"/>
    </row>
    <row r="243" ht="12.75" customHeight="1">
      <c r="L243" s="175"/>
    </row>
    <row r="244" ht="12.75" customHeight="1">
      <c r="L244" s="175"/>
    </row>
    <row r="245" ht="12.75" customHeight="1">
      <c r="L245" s="175"/>
    </row>
    <row r="246" ht="12.75" customHeight="1">
      <c r="L246" s="175"/>
    </row>
    <row r="247" ht="12.75" customHeight="1">
      <c r="L247" s="175"/>
    </row>
    <row r="248" ht="12.75" customHeight="1">
      <c r="L248" s="175"/>
    </row>
    <row r="249" ht="12.75" customHeight="1">
      <c r="L249" s="175"/>
    </row>
    <row r="250" ht="12.75" customHeight="1">
      <c r="L250" s="175"/>
    </row>
    <row r="251" ht="12.75" customHeight="1">
      <c r="L251" s="175"/>
    </row>
    <row r="252" ht="12.75" customHeight="1">
      <c r="L252" s="175"/>
    </row>
    <row r="253" ht="12.75" customHeight="1">
      <c r="L253" s="175"/>
    </row>
    <row r="254" ht="12.75" customHeight="1">
      <c r="L254" s="175"/>
    </row>
    <row r="255" ht="12.75" customHeight="1">
      <c r="L255" s="175"/>
    </row>
    <row r="256" ht="12.75" customHeight="1">
      <c r="L256" s="175"/>
    </row>
    <row r="257" ht="12.75" customHeight="1">
      <c r="L257" s="175"/>
    </row>
    <row r="258" ht="12.75" customHeight="1">
      <c r="L258" s="175"/>
    </row>
    <row r="259" ht="12.75" customHeight="1">
      <c r="L259" s="175"/>
    </row>
    <row r="260" ht="12.75" customHeight="1">
      <c r="L260" s="175"/>
    </row>
    <row r="261" ht="12.75" customHeight="1">
      <c r="L261" s="175"/>
    </row>
    <row r="262" ht="12.75" customHeight="1">
      <c r="L262" s="175"/>
    </row>
    <row r="263" ht="12.75" customHeight="1">
      <c r="L263" s="175"/>
    </row>
    <row r="264" ht="12.75" customHeight="1">
      <c r="L264" s="175"/>
    </row>
    <row r="265" ht="12.75" customHeight="1">
      <c r="L265" s="175"/>
    </row>
    <row r="266" ht="12.75" customHeight="1">
      <c r="L266" s="175"/>
    </row>
    <row r="267" ht="12.75" customHeight="1">
      <c r="L267" s="175"/>
    </row>
    <row r="268" ht="12.75" customHeight="1">
      <c r="L268" s="175"/>
    </row>
    <row r="269" ht="12.75" customHeight="1">
      <c r="L269" s="175"/>
    </row>
    <row r="270" ht="12.75" customHeight="1">
      <c r="L270" s="175"/>
    </row>
    <row r="271" ht="12.75" customHeight="1">
      <c r="L271" s="175"/>
    </row>
    <row r="272" ht="12.75" customHeight="1">
      <c r="L272" s="175"/>
    </row>
    <row r="273" ht="12.75" customHeight="1">
      <c r="L273" s="175"/>
    </row>
    <row r="274" ht="12.75" customHeight="1">
      <c r="L274" s="175"/>
    </row>
    <row r="275" ht="12.75" customHeight="1">
      <c r="L275" s="175"/>
    </row>
    <row r="276" ht="12.75" customHeight="1">
      <c r="L276" s="175"/>
    </row>
    <row r="277" ht="12.75" customHeight="1">
      <c r="L277" s="175"/>
    </row>
    <row r="278" ht="12.75" customHeight="1">
      <c r="L278" s="175"/>
    </row>
    <row r="279" ht="12.75" customHeight="1">
      <c r="L279" s="175"/>
    </row>
    <row r="280" ht="12.75" customHeight="1">
      <c r="L280" s="175"/>
    </row>
    <row r="281" ht="12.75" customHeight="1">
      <c r="L281" s="175"/>
    </row>
    <row r="282" ht="12.75" customHeight="1">
      <c r="L282" s="175"/>
    </row>
    <row r="283" ht="12.75" customHeight="1">
      <c r="L283" s="175"/>
    </row>
    <row r="284" ht="12.75" customHeight="1">
      <c r="L284" s="175"/>
    </row>
    <row r="285" ht="12.75" customHeight="1">
      <c r="L285" s="175"/>
    </row>
    <row r="286" ht="12.75" customHeight="1">
      <c r="L286" s="175"/>
    </row>
    <row r="287" ht="12.75" customHeight="1">
      <c r="L287" s="175"/>
    </row>
    <row r="288" ht="12.75" customHeight="1">
      <c r="L288" s="175"/>
    </row>
    <row r="289" ht="12.75" customHeight="1">
      <c r="L289" s="175"/>
    </row>
    <row r="290" ht="12.75" customHeight="1">
      <c r="L290" s="175"/>
    </row>
    <row r="291" ht="12.75" customHeight="1">
      <c r="L291" s="175"/>
    </row>
    <row r="292" ht="12.75" customHeight="1">
      <c r="L292" s="175"/>
    </row>
    <row r="293" ht="12.75" customHeight="1">
      <c r="L293" s="175"/>
    </row>
    <row r="294" ht="12.75" customHeight="1">
      <c r="L294" s="175"/>
    </row>
    <row r="295" ht="12.75" customHeight="1">
      <c r="L295" s="175"/>
    </row>
    <row r="296" ht="12.75" customHeight="1">
      <c r="L296" s="175"/>
    </row>
    <row r="297" ht="12.75" customHeight="1">
      <c r="L297" s="175"/>
    </row>
    <row r="298" ht="12.75" customHeight="1">
      <c r="L298" s="175"/>
    </row>
    <row r="299" ht="12.75" customHeight="1">
      <c r="L299" s="175"/>
    </row>
    <row r="300" ht="12.75" customHeight="1">
      <c r="L300" s="175"/>
    </row>
    <row r="301" ht="12.75" customHeight="1">
      <c r="L301" s="175"/>
    </row>
    <row r="302" ht="12.75" customHeight="1">
      <c r="L302" s="175"/>
    </row>
    <row r="303" ht="12.75" customHeight="1">
      <c r="L303" s="175"/>
    </row>
    <row r="304" ht="12.75" customHeight="1">
      <c r="L304" s="175"/>
    </row>
    <row r="305" ht="12.75" customHeight="1">
      <c r="L305" s="175"/>
    </row>
    <row r="306" ht="12.75" customHeight="1">
      <c r="L306" s="175"/>
    </row>
    <row r="307" ht="12.75" customHeight="1">
      <c r="L307" s="175"/>
    </row>
    <row r="308" ht="12.75" customHeight="1">
      <c r="L308" s="175"/>
    </row>
    <row r="309" ht="12.75" customHeight="1">
      <c r="L309" s="175"/>
    </row>
    <row r="310" ht="12.75" customHeight="1">
      <c r="L310" s="175"/>
    </row>
    <row r="311" ht="12.75" customHeight="1">
      <c r="L311" s="175"/>
    </row>
    <row r="312" ht="12.75" customHeight="1">
      <c r="L312" s="175"/>
    </row>
    <row r="313" ht="12.75" customHeight="1">
      <c r="L313" s="175"/>
    </row>
    <row r="314" ht="12.75" customHeight="1">
      <c r="L314" s="175"/>
    </row>
    <row r="315" ht="12.75" customHeight="1">
      <c r="L315" s="175"/>
    </row>
    <row r="316" ht="12.75" customHeight="1">
      <c r="L316" s="175"/>
    </row>
    <row r="317" ht="12.75" customHeight="1">
      <c r="L317" s="175"/>
    </row>
    <row r="318" ht="12.75" customHeight="1">
      <c r="L318" s="175"/>
    </row>
    <row r="319" ht="12.75" customHeight="1">
      <c r="L319" s="175"/>
    </row>
    <row r="320" ht="12.75" customHeight="1">
      <c r="L320" s="175"/>
    </row>
    <row r="321" ht="12.75" customHeight="1">
      <c r="L321" s="175"/>
    </row>
    <row r="322" ht="12.75" customHeight="1">
      <c r="L322" s="175"/>
    </row>
    <row r="323" ht="12.75" customHeight="1">
      <c r="L323" s="175"/>
    </row>
    <row r="324" ht="12.75" customHeight="1">
      <c r="L324" s="175"/>
    </row>
    <row r="325" ht="12.75" customHeight="1">
      <c r="L325" s="175"/>
    </row>
    <row r="326" ht="12.75" customHeight="1">
      <c r="L326" s="175"/>
    </row>
    <row r="327" ht="12.75" customHeight="1">
      <c r="L327" s="175"/>
    </row>
    <row r="328" ht="12.75" customHeight="1">
      <c r="L328" s="175"/>
    </row>
    <row r="329" ht="12.75" customHeight="1">
      <c r="L329" s="175"/>
    </row>
    <row r="330" ht="12.75" customHeight="1">
      <c r="L330" s="175"/>
    </row>
    <row r="331" ht="12.75" customHeight="1">
      <c r="L331" s="175"/>
    </row>
    <row r="332" ht="12.75" customHeight="1">
      <c r="L332" s="175"/>
    </row>
    <row r="333" ht="12.75" customHeight="1">
      <c r="L333" s="175"/>
    </row>
    <row r="334" ht="12.75" customHeight="1">
      <c r="L334" s="175"/>
    </row>
    <row r="335" ht="12.75" customHeight="1">
      <c r="L335" s="175"/>
    </row>
    <row r="336" ht="12.75" customHeight="1">
      <c r="L336" s="175"/>
    </row>
    <row r="337" ht="12.75" customHeight="1">
      <c r="L337" s="175"/>
    </row>
    <row r="338" ht="12.75" customHeight="1">
      <c r="L338" s="175"/>
    </row>
    <row r="339" ht="12.75" customHeight="1">
      <c r="L339" s="175"/>
    </row>
    <row r="340" ht="12.75" customHeight="1">
      <c r="L340" s="175"/>
    </row>
    <row r="341" ht="12.75" customHeight="1">
      <c r="L341" s="175"/>
    </row>
    <row r="342" ht="12.75" customHeight="1">
      <c r="L342" s="175"/>
    </row>
    <row r="343" ht="12.75" customHeight="1">
      <c r="L343" s="175"/>
    </row>
    <row r="344" ht="12.75" customHeight="1">
      <c r="L344" s="175"/>
    </row>
    <row r="345" ht="12.75" customHeight="1">
      <c r="L345" s="175"/>
    </row>
    <row r="346" ht="12.75" customHeight="1">
      <c r="L346" s="175"/>
    </row>
    <row r="347" ht="12.75" customHeight="1">
      <c r="L347" s="175"/>
    </row>
    <row r="348" ht="12.75" customHeight="1">
      <c r="L348" s="175"/>
    </row>
    <row r="349" ht="12.75" customHeight="1">
      <c r="L349" s="175"/>
    </row>
    <row r="350" ht="12.75" customHeight="1">
      <c r="L350" s="175"/>
    </row>
    <row r="351" ht="12.75" customHeight="1">
      <c r="L351" s="175"/>
    </row>
    <row r="352" ht="12.75" customHeight="1">
      <c r="L352" s="175"/>
    </row>
    <row r="353" ht="12.75" customHeight="1">
      <c r="L353" s="175"/>
    </row>
    <row r="354" ht="12.75" customHeight="1">
      <c r="L354" s="175"/>
    </row>
    <row r="355" ht="12.75" customHeight="1">
      <c r="L355" s="175"/>
    </row>
    <row r="356" ht="12.75" customHeight="1">
      <c r="L356" s="175"/>
    </row>
    <row r="357" ht="12.75" customHeight="1">
      <c r="L357" s="175"/>
    </row>
    <row r="358" ht="12.75" customHeight="1">
      <c r="L358" s="175"/>
    </row>
    <row r="359" ht="12.75" customHeight="1">
      <c r="L359" s="175"/>
    </row>
    <row r="360" ht="12.75" customHeight="1">
      <c r="L360" s="175"/>
    </row>
    <row r="361" ht="12.75" customHeight="1">
      <c r="L361" s="175"/>
    </row>
    <row r="362" ht="12.75" customHeight="1">
      <c r="L362" s="175"/>
    </row>
    <row r="363" ht="12.75" customHeight="1">
      <c r="L363" s="175"/>
    </row>
    <row r="364" ht="12.75" customHeight="1">
      <c r="L364" s="175"/>
    </row>
    <row r="365" ht="12.75" customHeight="1">
      <c r="L365" s="175"/>
    </row>
    <row r="366" ht="12.75" customHeight="1">
      <c r="L366" s="175"/>
    </row>
    <row r="367" ht="12.75" customHeight="1">
      <c r="L367" s="175"/>
    </row>
    <row r="368" ht="12.75" customHeight="1">
      <c r="L368" s="175"/>
    </row>
    <row r="369" ht="12.75" customHeight="1">
      <c r="L369" s="175"/>
    </row>
    <row r="370" ht="12.75" customHeight="1">
      <c r="L370" s="175"/>
    </row>
    <row r="371" ht="12.75" customHeight="1">
      <c r="L371" s="175"/>
    </row>
    <row r="372" ht="12.75" customHeight="1">
      <c r="L372" s="175"/>
    </row>
    <row r="373" ht="12.75" customHeight="1">
      <c r="L373" s="175"/>
    </row>
    <row r="374" ht="12.75" customHeight="1">
      <c r="L374" s="175"/>
    </row>
    <row r="375" ht="12.75" customHeight="1">
      <c r="L375" s="175"/>
    </row>
    <row r="376" ht="12.75" customHeight="1">
      <c r="L376" s="175"/>
    </row>
    <row r="377" ht="12.75" customHeight="1">
      <c r="L377" s="175"/>
    </row>
    <row r="378" ht="12.75" customHeight="1">
      <c r="L378" s="175"/>
    </row>
    <row r="379" ht="12.75" customHeight="1">
      <c r="L379" s="175"/>
    </row>
    <row r="380" ht="12.75" customHeight="1">
      <c r="L380" s="175"/>
    </row>
    <row r="381" ht="12.75" customHeight="1">
      <c r="L381" s="175"/>
    </row>
    <row r="382" ht="12.75" customHeight="1">
      <c r="L382" s="175"/>
    </row>
    <row r="383" ht="12.75" customHeight="1">
      <c r="L383" s="175"/>
    </row>
    <row r="384" ht="12.75" customHeight="1">
      <c r="L384" s="175"/>
    </row>
    <row r="385" ht="12.75" customHeight="1">
      <c r="L385" s="175"/>
    </row>
    <row r="386" ht="12.75" customHeight="1">
      <c r="L386" s="175"/>
    </row>
    <row r="387" ht="12.75" customHeight="1">
      <c r="L387" s="175"/>
    </row>
    <row r="388" ht="12.75" customHeight="1">
      <c r="L388" s="175"/>
    </row>
    <row r="389" ht="12.75" customHeight="1">
      <c r="L389" s="175"/>
    </row>
    <row r="390" ht="12.75" customHeight="1">
      <c r="L390" s="175"/>
    </row>
    <row r="391" ht="12.75" customHeight="1">
      <c r="L391" s="175"/>
    </row>
    <row r="392" ht="12.75" customHeight="1">
      <c r="L392" s="175"/>
    </row>
    <row r="393" ht="12.75" customHeight="1">
      <c r="L393" s="175"/>
    </row>
    <row r="394" ht="12.75" customHeight="1">
      <c r="L394" s="175"/>
    </row>
    <row r="395" ht="12.75" customHeight="1">
      <c r="L395" s="175"/>
    </row>
    <row r="396" ht="12.75" customHeight="1">
      <c r="L396" s="175"/>
    </row>
    <row r="397" ht="12.75" customHeight="1">
      <c r="L397" s="175"/>
    </row>
    <row r="398" ht="12.75" customHeight="1">
      <c r="L398" s="175"/>
    </row>
    <row r="399" ht="12.75" customHeight="1">
      <c r="L399" s="175"/>
    </row>
    <row r="400" ht="12.75" customHeight="1">
      <c r="L400" s="175"/>
    </row>
    <row r="401" ht="12.75" customHeight="1">
      <c r="L401" s="175"/>
    </row>
    <row r="402" ht="12.75" customHeight="1">
      <c r="L402" s="175"/>
    </row>
    <row r="403" ht="12.75" customHeight="1">
      <c r="L403" s="175"/>
    </row>
    <row r="404" ht="12.75" customHeight="1">
      <c r="L404" s="175"/>
    </row>
    <row r="405" ht="12.75" customHeight="1">
      <c r="L405" s="175"/>
    </row>
    <row r="406" ht="12.75" customHeight="1">
      <c r="L406" s="175"/>
    </row>
    <row r="407" ht="12.75" customHeight="1">
      <c r="L407" s="175"/>
    </row>
    <row r="408" ht="12.75" customHeight="1">
      <c r="L408" s="175"/>
    </row>
    <row r="409" ht="12.75" customHeight="1">
      <c r="L409" s="175"/>
    </row>
    <row r="410" ht="12.75" customHeight="1">
      <c r="L410" s="175"/>
    </row>
    <row r="411" ht="12.75" customHeight="1">
      <c r="L411" s="175"/>
    </row>
    <row r="412" ht="12.75" customHeight="1">
      <c r="L412" s="175"/>
    </row>
    <row r="413" ht="12.75" customHeight="1">
      <c r="L413" s="175"/>
    </row>
    <row r="414" ht="12.75" customHeight="1">
      <c r="L414" s="175"/>
    </row>
    <row r="415" ht="12.75" customHeight="1">
      <c r="L415" s="175"/>
    </row>
    <row r="416" ht="12.75" customHeight="1">
      <c r="L416" s="175"/>
    </row>
    <row r="417" ht="12.75" customHeight="1">
      <c r="L417" s="175"/>
    </row>
    <row r="418" ht="12.75" customHeight="1">
      <c r="L418" s="175"/>
    </row>
    <row r="419" ht="12.75" customHeight="1">
      <c r="L419" s="175"/>
    </row>
    <row r="420" ht="12.75" customHeight="1">
      <c r="L420" s="175"/>
    </row>
    <row r="421" ht="12.75" customHeight="1">
      <c r="L421" s="175"/>
    </row>
    <row r="422" ht="12.75" customHeight="1">
      <c r="L422" s="175"/>
    </row>
    <row r="423" ht="12.75" customHeight="1">
      <c r="L423" s="175"/>
    </row>
    <row r="424" ht="12.75" customHeight="1">
      <c r="L424" s="175"/>
    </row>
    <row r="425" ht="12.75" customHeight="1">
      <c r="L425" s="175"/>
    </row>
    <row r="426" ht="12.75" customHeight="1">
      <c r="L426" s="175"/>
    </row>
    <row r="427" ht="12.75" customHeight="1">
      <c r="L427" s="175"/>
    </row>
    <row r="428" ht="12.75" customHeight="1">
      <c r="L428" s="175"/>
    </row>
    <row r="429" ht="12.75" customHeight="1">
      <c r="L429" s="175"/>
    </row>
    <row r="430" ht="12.75" customHeight="1">
      <c r="L430" s="175"/>
    </row>
    <row r="431" ht="12.75" customHeight="1">
      <c r="L431" s="175"/>
    </row>
    <row r="432" ht="12.75" customHeight="1">
      <c r="L432" s="175"/>
    </row>
    <row r="433" ht="12.75" customHeight="1">
      <c r="L433" s="175"/>
    </row>
    <row r="434" ht="12.75" customHeight="1">
      <c r="L434" s="175"/>
    </row>
    <row r="435" ht="12.75" customHeight="1">
      <c r="L435" s="175"/>
    </row>
    <row r="436" ht="12.75" customHeight="1">
      <c r="L436" s="175"/>
    </row>
    <row r="437" ht="12.75" customHeight="1">
      <c r="L437" s="175"/>
    </row>
    <row r="438" ht="12.75" customHeight="1">
      <c r="L438" s="175"/>
    </row>
    <row r="439" ht="12.75" customHeight="1">
      <c r="L439" s="175"/>
    </row>
    <row r="440" ht="12.75" customHeight="1">
      <c r="L440" s="175"/>
    </row>
    <row r="441" ht="12.75" customHeight="1">
      <c r="L441" s="175"/>
    </row>
    <row r="442" ht="12.75" customHeight="1">
      <c r="L442" s="175"/>
    </row>
    <row r="443" ht="12.75" customHeight="1">
      <c r="L443" s="175"/>
    </row>
    <row r="444" ht="12.75" customHeight="1">
      <c r="L444" s="175"/>
    </row>
    <row r="445" ht="12.75" customHeight="1">
      <c r="L445" s="175"/>
    </row>
    <row r="446" ht="12.75" customHeight="1">
      <c r="L446" s="175"/>
    </row>
    <row r="447" ht="12.75" customHeight="1">
      <c r="L447" s="175"/>
    </row>
    <row r="448" ht="12.75" customHeight="1">
      <c r="L448" s="175"/>
    </row>
    <row r="449" ht="12.75" customHeight="1">
      <c r="L449" s="175"/>
    </row>
    <row r="450" ht="12.75" customHeight="1">
      <c r="L450" s="175"/>
    </row>
    <row r="451" ht="12.75" customHeight="1">
      <c r="L451" s="175"/>
    </row>
    <row r="452" ht="12.75" customHeight="1">
      <c r="L452" s="175"/>
    </row>
    <row r="453" ht="12.75" customHeight="1">
      <c r="L453" s="175"/>
    </row>
    <row r="454" ht="12.75" customHeight="1">
      <c r="L454" s="175"/>
    </row>
    <row r="455" ht="12.75" customHeight="1">
      <c r="L455" s="175"/>
    </row>
    <row r="456" ht="12.75" customHeight="1">
      <c r="L456" s="175"/>
    </row>
    <row r="457" ht="12.75" customHeight="1">
      <c r="L457" s="175"/>
    </row>
    <row r="458" ht="12.75" customHeight="1">
      <c r="L458" s="175"/>
    </row>
    <row r="459" ht="12.75" customHeight="1">
      <c r="L459" s="175"/>
    </row>
    <row r="460" ht="12.75" customHeight="1">
      <c r="L460" s="175"/>
    </row>
    <row r="461" ht="12.75" customHeight="1">
      <c r="L461" s="175"/>
    </row>
    <row r="462" ht="12.75" customHeight="1">
      <c r="L462" s="175"/>
    </row>
    <row r="463" ht="12.75" customHeight="1">
      <c r="L463" s="175"/>
    </row>
    <row r="464" ht="12.75" customHeight="1">
      <c r="L464" s="175"/>
    </row>
    <row r="465" ht="12.75" customHeight="1">
      <c r="L465" s="175"/>
    </row>
    <row r="466" ht="12.75" customHeight="1">
      <c r="L466" s="175"/>
    </row>
    <row r="467" ht="12.75" customHeight="1">
      <c r="L467" s="175"/>
    </row>
    <row r="468" ht="12.75" customHeight="1">
      <c r="L468" s="175"/>
    </row>
    <row r="469" ht="12.75" customHeight="1">
      <c r="L469" s="175"/>
    </row>
    <row r="470" ht="12.75" customHeight="1">
      <c r="L470" s="175"/>
    </row>
    <row r="471" ht="12.75" customHeight="1">
      <c r="L471" s="175"/>
    </row>
    <row r="472" ht="12.75" customHeight="1">
      <c r="L472" s="175"/>
    </row>
    <row r="473" ht="12.75" customHeight="1">
      <c r="L473" s="175"/>
    </row>
    <row r="474" ht="12.75" customHeight="1">
      <c r="L474" s="175"/>
    </row>
    <row r="475" ht="12.75" customHeight="1">
      <c r="L475" s="175"/>
    </row>
    <row r="476" ht="12.75" customHeight="1">
      <c r="L476" s="175"/>
    </row>
    <row r="477" ht="12.75" customHeight="1">
      <c r="L477" s="175"/>
    </row>
    <row r="478" ht="12.75" customHeight="1">
      <c r="L478" s="175"/>
    </row>
    <row r="479" ht="12.75" customHeight="1">
      <c r="L479" s="175"/>
    </row>
    <row r="480" ht="12.75" customHeight="1">
      <c r="L480" s="175"/>
    </row>
    <row r="481" ht="12.75" customHeight="1">
      <c r="L481" s="175"/>
    </row>
    <row r="482" ht="12.75" customHeight="1">
      <c r="L482" s="175"/>
    </row>
    <row r="483" ht="12.75" customHeight="1">
      <c r="L483" s="175"/>
    </row>
    <row r="484" ht="12.75" customHeight="1">
      <c r="L484" s="175"/>
    </row>
    <row r="485" ht="12.75" customHeight="1">
      <c r="L485" s="175"/>
    </row>
    <row r="486" ht="12.75" customHeight="1">
      <c r="L486" s="175"/>
    </row>
    <row r="487" ht="12.75" customHeight="1">
      <c r="L487" s="175"/>
    </row>
    <row r="488" ht="12.75" customHeight="1">
      <c r="L488" s="175"/>
    </row>
    <row r="489" ht="12.75" customHeight="1">
      <c r="L489" s="175"/>
    </row>
    <row r="490" ht="12.75" customHeight="1">
      <c r="L490" s="175"/>
    </row>
    <row r="491" ht="12.75" customHeight="1">
      <c r="L491" s="175"/>
    </row>
    <row r="492" ht="12.75" customHeight="1">
      <c r="L492" s="175"/>
    </row>
    <row r="493" ht="12.75" customHeight="1">
      <c r="L493" s="175"/>
    </row>
    <row r="494" ht="12.75" customHeight="1">
      <c r="L494" s="175"/>
    </row>
    <row r="495" ht="12.75" customHeight="1">
      <c r="L495" s="175"/>
    </row>
    <row r="496" ht="12.75" customHeight="1">
      <c r="L496" s="175"/>
    </row>
    <row r="497" ht="12.75" customHeight="1">
      <c r="L497" s="175"/>
    </row>
    <row r="498" ht="12.75" customHeight="1">
      <c r="L498" s="175"/>
    </row>
    <row r="499" ht="12.75" customHeight="1">
      <c r="L499" s="175"/>
    </row>
    <row r="500" ht="12.75" customHeight="1">
      <c r="L500" s="175"/>
    </row>
    <row r="501" ht="12.75" customHeight="1">
      <c r="L501" s="175"/>
    </row>
    <row r="502" ht="12.75" customHeight="1">
      <c r="L502" s="175"/>
    </row>
    <row r="503" ht="12.75" customHeight="1">
      <c r="L503" s="175"/>
    </row>
    <row r="504" ht="12.75" customHeight="1">
      <c r="L504" s="175"/>
    </row>
    <row r="505" ht="12.75" customHeight="1">
      <c r="L505" s="175"/>
    </row>
    <row r="506" ht="12.75" customHeight="1">
      <c r="L506" s="175"/>
    </row>
    <row r="507" ht="12.75" customHeight="1">
      <c r="L507" s="175"/>
    </row>
    <row r="508" ht="12.75" customHeight="1">
      <c r="L508" s="175"/>
    </row>
    <row r="509" ht="12.75" customHeight="1">
      <c r="L509" s="175"/>
    </row>
    <row r="510" ht="12.75" customHeight="1">
      <c r="L510" s="175"/>
    </row>
    <row r="511" ht="12.75" customHeight="1">
      <c r="L511" s="175"/>
    </row>
    <row r="512" ht="12.75" customHeight="1">
      <c r="L512" s="175"/>
    </row>
    <row r="513" ht="12.75" customHeight="1">
      <c r="L513" s="175"/>
    </row>
    <row r="514" ht="12.75" customHeight="1">
      <c r="L514" s="175"/>
    </row>
    <row r="515" ht="12.75" customHeight="1">
      <c r="L515" s="175"/>
    </row>
    <row r="516" ht="12.75" customHeight="1">
      <c r="L516" s="175"/>
    </row>
    <row r="517" ht="12.75" customHeight="1">
      <c r="L517" s="175"/>
    </row>
    <row r="518" ht="12.75" customHeight="1">
      <c r="L518" s="175"/>
    </row>
    <row r="519" ht="12.75" customHeight="1">
      <c r="L519" s="175"/>
    </row>
    <row r="520" ht="12.75" customHeight="1">
      <c r="L520" s="175"/>
    </row>
    <row r="521" ht="12.75" customHeight="1">
      <c r="L521" s="175"/>
    </row>
    <row r="522" ht="12.75" customHeight="1">
      <c r="L522" s="175"/>
    </row>
    <row r="523" ht="12.75" customHeight="1">
      <c r="L523" s="175"/>
    </row>
    <row r="524" ht="12.75" customHeight="1">
      <c r="L524" s="175"/>
    </row>
    <row r="525" ht="12.75" customHeight="1">
      <c r="L525" s="175"/>
    </row>
    <row r="526" ht="12.75" customHeight="1">
      <c r="L526" s="175"/>
    </row>
    <row r="527" ht="12.75" customHeight="1">
      <c r="L527" s="175"/>
    </row>
    <row r="528" ht="12.75" customHeight="1">
      <c r="L528" s="175"/>
    </row>
    <row r="529" ht="12.75" customHeight="1">
      <c r="L529" s="175"/>
    </row>
    <row r="530" ht="12.75" customHeight="1">
      <c r="L530" s="175"/>
    </row>
    <row r="531" ht="12.75" customHeight="1">
      <c r="L531" s="175"/>
    </row>
    <row r="532" ht="12.75" customHeight="1">
      <c r="L532" s="175"/>
    </row>
    <row r="533" ht="12.75" customHeight="1">
      <c r="L533" s="175"/>
    </row>
    <row r="534" ht="12.75" customHeight="1">
      <c r="L534" s="175"/>
    </row>
    <row r="535" ht="12.75" customHeight="1">
      <c r="L535" s="175"/>
    </row>
    <row r="536" ht="12.75" customHeight="1">
      <c r="L536" s="175"/>
    </row>
    <row r="537" ht="12.75" customHeight="1">
      <c r="L537" s="175"/>
    </row>
    <row r="538" ht="12.75" customHeight="1">
      <c r="L538" s="175"/>
    </row>
    <row r="539" ht="12.75" customHeight="1">
      <c r="L539" s="175"/>
    </row>
    <row r="540" ht="12.75" customHeight="1">
      <c r="L540" s="175"/>
    </row>
    <row r="541" ht="12.75" customHeight="1">
      <c r="L541" s="175"/>
    </row>
    <row r="542" ht="12.75" customHeight="1">
      <c r="L542" s="175"/>
    </row>
    <row r="543" ht="12.75" customHeight="1">
      <c r="L543" s="175"/>
    </row>
    <row r="544" ht="12.75" customHeight="1">
      <c r="L544" s="175"/>
    </row>
    <row r="545" ht="12.75" customHeight="1">
      <c r="L545" s="175"/>
    </row>
    <row r="546" ht="12.75" customHeight="1">
      <c r="L546" s="175"/>
    </row>
    <row r="547" ht="12.75" customHeight="1">
      <c r="L547" s="175"/>
    </row>
    <row r="548" ht="12.75" customHeight="1">
      <c r="L548" s="175"/>
    </row>
    <row r="549" ht="12.75" customHeight="1">
      <c r="L549" s="175"/>
    </row>
    <row r="550" ht="12.75" customHeight="1">
      <c r="L550" s="175"/>
    </row>
    <row r="551" ht="12.75" customHeight="1">
      <c r="L551" s="175"/>
    </row>
    <row r="552" ht="12.75" customHeight="1">
      <c r="L552" s="175"/>
    </row>
    <row r="553" ht="12.75" customHeight="1">
      <c r="L553" s="175"/>
    </row>
    <row r="554" ht="12.75" customHeight="1">
      <c r="L554" s="175"/>
    </row>
    <row r="555" ht="12.75" customHeight="1">
      <c r="L555" s="175"/>
    </row>
    <row r="556" ht="12.75" customHeight="1">
      <c r="L556" s="175"/>
    </row>
    <row r="557" ht="12.75" customHeight="1">
      <c r="L557" s="175"/>
    </row>
    <row r="558" ht="12.75" customHeight="1">
      <c r="L558" s="175"/>
    </row>
    <row r="559" ht="12.75" customHeight="1">
      <c r="L559" s="175"/>
    </row>
    <row r="560" ht="12.75" customHeight="1">
      <c r="L560" s="175"/>
    </row>
    <row r="561" ht="12.75" customHeight="1">
      <c r="L561" s="175"/>
    </row>
    <row r="562" ht="12.75" customHeight="1">
      <c r="L562" s="175"/>
    </row>
    <row r="563" ht="12.75" customHeight="1">
      <c r="L563" s="175"/>
    </row>
    <row r="564" ht="12.75" customHeight="1">
      <c r="L564" s="175"/>
    </row>
    <row r="565" ht="12.75" customHeight="1">
      <c r="L565" s="175"/>
    </row>
    <row r="566" ht="12.75" customHeight="1">
      <c r="L566" s="175"/>
    </row>
    <row r="567" ht="12.75" customHeight="1">
      <c r="L567" s="175"/>
    </row>
    <row r="568" ht="12.75" customHeight="1">
      <c r="L568" s="175"/>
    </row>
    <row r="569" ht="12.75" customHeight="1">
      <c r="L569" s="175"/>
    </row>
    <row r="570" ht="12.75" customHeight="1">
      <c r="L570" s="175"/>
    </row>
    <row r="571" ht="12.75" customHeight="1">
      <c r="L571" s="175"/>
    </row>
    <row r="572" ht="12.75" customHeight="1">
      <c r="L572" s="175"/>
    </row>
    <row r="573" ht="12.75" customHeight="1">
      <c r="L573" s="175"/>
    </row>
    <row r="574" ht="12.75" customHeight="1">
      <c r="L574" s="175"/>
    </row>
    <row r="575" ht="12.75" customHeight="1">
      <c r="L575" s="175"/>
    </row>
    <row r="576" ht="12.75" customHeight="1">
      <c r="L576" s="175"/>
    </row>
    <row r="577" ht="12.75" customHeight="1">
      <c r="L577" s="175"/>
    </row>
    <row r="578" ht="12.75" customHeight="1">
      <c r="L578" s="175"/>
    </row>
    <row r="579" ht="12.75" customHeight="1">
      <c r="L579" s="175"/>
    </row>
    <row r="580" ht="12.75" customHeight="1">
      <c r="L580" s="175"/>
    </row>
    <row r="581" ht="12.75" customHeight="1">
      <c r="L581" s="175"/>
    </row>
    <row r="582" ht="12.75" customHeight="1">
      <c r="L582" s="175"/>
    </row>
    <row r="583" ht="12.75" customHeight="1">
      <c r="L583" s="175"/>
    </row>
    <row r="584" ht="12.75" customHeight="1">
      <c r="L584" s="175"/>
    </row>
    <row r="585" ht="12.75" customHeight="1">
      <c r="L585" s="175"/>
    </row>
    <row r="586" ht="12.75" customHeight="1">
      <c r="L586" s="175"/>
    </row>
    <row r="587" ht="12.75" customHeight="1">
      <c r="L587" s="175"/>
    </row>
    <row r="588" ht="12.75" customHeight="1">
      <c r="L588" s="175"/>
    </row>
    <row r="589" ht="12.75" customHeight="1">
      <c r="L589" s="175"/>
    </row>
    <row r="590" ht="12.75" customHeight="1">
      <c r="L590" s="175"/>
    </row>
    <row r="591" ht="12.75" customHeight="1">
      <c r="L591" s="175"/>
    </row>
    <row r="592" ht="12.75" customHeight="1">
      <c r="L592" s="175"/>
    </row>
    <row r="593" ht="12.75" customHeight="1">
      <c r="L593" s="175"/>
    </row>
    <row r="594" ht="12.75" customHeight="1">
      <c r="L594" s="175"/>
    </row>
    <row r="595" ht="12.75" customHeight="1">
      <c r="L595" s="175"/>
    </row>
    <row r="596" ht="12.75" customHeight="1">
      <c r="L596" s="175"/>
    </row>
    <row r="597" ht="12.75" customHeight="1">
      <c r="L597" s="175"/>
    </row>
    <row r="598" ht="12.75" customHeight="1">
      <c r="L598" s="175"/>
    </row>
    <row r="599" ht="12.75" customHeight="1">
      <c r="L599" s="175"/>
    </row>
    <row r="600" ht="12.75" customHeight="1">
      <c r="L600" s="175"/>
    </row>
    <row r="601" ht="12.75" customHeight="1">
      <c r="L601" s="175"/>
    </row>
    <row r="602" ht="12.75" customHeight="1">
      <c r="L602" s="175"/>
    </row>
    <row r="603" ht="12.75" customHeight="1">
      <c r="L603" s="175"/>
    </row>
    <row r="604" ht="12.75" customHeight="1">
      <c r="L604" s="175"/>
    </row>
    <row r="605" ht="12.75" customHeight="1">
      <c r="L605" s="175"/>
    </row>
    <row r="606" ht="12.75" customHeight="1">
      <c r="L606" s="175"/>
    </row>
    <row r="607" ht="12.75" customHeight="1">
      <c r="L607" s="175"/>
    </row>
    <row r="608" ht="12.75" customHeight="1">
      <c r="L608" s="175"/>
    </row>
    <row r="609" ht="12.75" customHeight="1">
      <c r="L609" s="175"/>
    </row>
    <row r="610" ht="12.75" customHeight="1">
      <c r="L610" s="175"/>
    </row>
    <row r="611" ht="12.75" customHeight="1">
      <c r="L611" s="175"/>
    </row>
    <row r="612" ht="12.75" customHeight="1">
      <c r="L612" s="175"/>
    </row>
    <row r="613" ht="12.75" customHeight="1">
      <c r="L613" s="175"/>
    </row>
    <row r="614" ht="12.75" customHeight="1">
      <c r="L614" s="175"/>
    </row>
    <row r="615" ht="12.75" customHeight="1">
      <c r="L615" s="175"/>
    </row>
    <row r="616" ht="12.75" customHeight="1">
      <c r="L616" s="175"/>
    </row>
    <row r="617" ht="12.75" customHeight="1">
      <c r="L617" s="175"/>
    </row>
    <row r="618" ht="12.75" customHeight="1">
      <c r="L618" s="175"/>
    </row>
    <row r="619" ht="12.75" customHeight="1">
      <c r="L619" s="175"/>
    </row>
    <row r="620" ht="12.75" customHeight="1">
      <c r="L620" s="175"/>
    </row>
    <row r="621" ht="12.75" customHeight="1">
      <c r="L621" s="175"/>
    </row>
    <row r="622" ht="12.75" customHeight="1">
      <c r="L622" s="175"/>
    </row>
    <row r="623" ht="12.75" customHeight="1">
      <c r="L623" s="175"/>
    </row>
    <row r="624" ht="12.75" customHeight="1">
      <c r="L624" s="175"/>
    </row>
    <row r="625" ht="12.75" customHeight="1">
      <c r="L625" s="175"/>
    </row>
    <row r="626" ht="12.75" customHeight="1">
      <c r="L626" s="175"/>
    </row>
    <row r="627" ht="12.75" customHeight="1">
      <c r="L627" s="175"/>
    </row>
    <row r="628" ht="12.75" customHeight="1">
      <c r="L628" s="175"/>
    </row>
    <row r="629" ht="12.75" customHeight="1">
      <c r="L629" s="175"/>
    </row>
    <row r="630" ht="12.75" customHeight="1">
      <c r="L630" s="175"/>
    </row>
    <row r="631" ht="12.75" customHeight="1">
      <c r="L631" s="175"/>
    </row>
    <row r="632" ht="12.75" customHeight="1">
      <c r="L632" s="175"/>
    </row>
    <row r="633" ht="12.75" customHeight="1">
      <c r="L633" s="175"/>
    </row>
    <row r="634" ht="12.75" customHeight="1">
      <c r="L634" s="175"/>
    </row>
    <row r="635" ht="12.75" customHeight="1">
      <c r="L635" s="175"/>
    </row>
    <row r="636" ht="12.75" customHeight="1">
      <c r="L636" s="175"/>
    </row>
    <row r="637" ht="12.75" customHeight="1">
      <c r="L637" s="175"/>
    </row>
    <row r="638" ht="12.75" customHeight="1">
      <c r="L638" s="175"/>
    </row>
    <row r="639" ht="12.75" customHeight="1">
      <c r="L639" s="175"/>
    </row>
    <row r="640" ht="12.75" customHeight="1">
      <c r="L640" s="175"/>
    </row>
    <row r="641" ht="12.75" customHeight="1">
      <c r="L641" s="175"/>
    </row>
    <row r="642" ht="12.75" customHeight="1">
      <c r="L642" s="175"/>
    </row>
    <row r="643" ht="12.75" customHeight="1">
      <c r="L643" s="175"/>
    </row>
    <row r="644" ht="12.75" customHeight="1">
      <c r="L644" s="175"/>
    </row>
    <row r="645" ht="12.75" customHeight="1">
      <c r="L645" s="175"/>
    </row>
    <row r="646" ht="12.75" customHeight="1">
      <c r="L646" s="175"/>
    </row>
    <row r="647" ht="12.75" customHeight="1">
      <c r="L647" s="175"/>
    </row>
    <row r="648" ht="12.75" customHeight="1">
      <c r="L648" s="175"/>
    </row>
    <row r="649" ht="12.75" customHeight="1">
      <c r="L649" s="175"/>
    </row>
    <row r="650" ht="12.75" customHeight="1">
      <c r="L650" s="175"/>
    </row>
    <row r="651" ht="12.75" customHeight="1">
      <c r="L651" s="175"/>
    </row>
    <row r="652" ht="12.75" customHeight="1">
      <c r="L652" s="175"/>
    </row>
    <row r="653" ht="12.75" customHeight="1">
      <c r="L653" s="175"/>
    </row>
    <row r="654" ht="12.75" customHeight="1">
      <c r="L654" s="175"/>
    </row>
    <row r="655" ht="12.75" customHeight="1">
      <c r="L655" s="175"/>
    </row>
    <row r="656" ht="12.75" customHeight="1">
      <c r="L656" s="175"/>
    </row>
    <row r="657" ht="12.75" customHeight="1">
      <c r="L657" s="175"/>
    </row>
    <row r="658" ht="12.75" customHeight="1">
      <c r="L658" s="175"/>
    </row>
    <row r="659" ht="12.75" customHeight="1">
      <c r="L659" s="175"/>
    </row>
    <row r="660" ht="12.75" customHeight="1">
      <c r="L660" s="175"/>
    </row>
    <row r="661" ht="12.75" customHeight="1">
      <c r="L661" s="175"/>
    </row>
    <row r="662" ht="12.75" customHeight="1">
      <c r="L662" s="175"/>
    </row>
    <row r="663" ht="12.75" customHeight="1">
      <c r="L663" s="175"/>
    </row>
    <row r="664" ht="12.75" customHeight="1">
      <c r="L664" s="175"/>
    </row>
    <row r="665" ht="12.75" customHeight="1">
      <c r="L665" s="175"/>
    </row>
    <row r="666" ht="12.75" customHeight="1">
      <c r="L666" s="175"/>
    </row>
    <row r="667" ht="12.75" customHeight="1">
      <c r="L667" s="175"/>
    </row>
    <row r="668" ht="12.75" customHeight="1">
      <c r="L668" s="175"/>
    </row>
    <row r="669" ht="12.75" customHeight="1">
      <c r="L669" s="175"/>
    </row>
    <row r="670" ht="12.75" customHeight="1">
      <c r="L670" s="175"/>
    </row>
    <row r="671" ht="12.75" customHeight="1">
      <c r="L671" s="175"/>
    </row>
    <row r="672" ht="12.75" customHeight="1">
      <c r="L672" s="175"/>
    </row>
    <row r="673" ht="12.75" customHeight="1">
      <c r="L673" s="175"/>
    </row>
    <row r="674" ht="12.75" customHeight="1">
      <c r="L674" s="175"/>
    </row>
    <row r="675" ht="12.75" customHeight="1">
      <c r="L675" s="175"/>
    </row>
    <row r="676" ht="12.75" customHeight="1">
      <c r="L676" s="175"/>
    </row>
    <row r="677" ht="12.75" customHeight="1">
      <c r="L677" s="175"/>
    </row>
    <row r="678" ht="12.75" customHeight="1">
      <c r="L678" s="175"/>
    </row>
    <row r="679" ht="12.75" customHeight="1">
      <c r="L679" s="175"/>
    </row>
    <row r="680" ht="12.75" customHeight="1">
      <c r="L680" s="175"/>
    </row>
    <row r="681" ht="12.75" customHeight="1">
      <c r="L681" s="175"/>
    </row>
    <row r="682" ht="12.75" customHeight="1">
      <c r="L682" s="175"/>
    </row>
    <row r="683" ht="12.75" customHeight="1">
      <c r="L683" s="175"/>
    </row>
    <row r="684" ht="12.75" customHeight="1">
      <c r="L684" s="175"/>
    </row>
    <row r="685" ht="12.75" customHeight="1">
      <c r="L685" s="175"/>
    </row>
    <row r="686" ht="12.75" customHeight="1">
      <c r="L686" s="175"/>
    </row>
    <row r="687" ht="12.75" customHeight="1">
      <c r="L687" s="175"/>
    </row>
    <row r="688" ht="12.75" customHeight="1">
      <c r="L688" s="175"/>
    </row>
    <row r="689" ht="12.75" customHeight="1">
      <c r="L689" s="175"/>
    </row>
    <row r="690" ht="12.75" customHeight="1">
      <c r="L690" s="175"/>
    </row>
    <row r="691" ht="12.75" customHeight="1">
      <c r="L691" s="175"/>
    </row>
    <row r="692" ht="12.75" customHeight="1">
      <c r="L692" s="175"/>
    </row>
    <row r="693" ht="12.75" customHeight="1">
      <c r="L693" s="175"/>
    </row>
    <row r="694" ht="12.75" customHeight="1">
      <c r="L694" s="175"/>
    </row>
    <row r="695" ht="12.75" customHeight="1">
      <c r="L695" s="175"/>
    </row>
    <row r="696" ht="12.75" customHeight="1">
      <c r="L696" s="175"/>
    </row>
    <row r="697" ht="12.75" customHeight="1">
      <c r="L697" s="175"/>
    </row>
    <row r="698" ht="12.75" customHeight="1">
      <c r="L698" s="175"/>
    </row>
    <row r="699" ht="12.75" customHeight="1">
      <c r="L699" s="175"/>
    </row>
    <row r="700" ht="12.75" customHeight="1">
      <c r="L700" s="175"/>
    </row>
    <row r="701" ht="12.75" customHeight="1">
      <c r="L701" s="175"/>
    </row>
    <row r="702" ht="12.75" customHeight="1">
      <c r="L702" s="175"/>
    </row>
    <row r="703" ht="12.75" customHeight="1">
      <c r="L703" s="175"/>
    </row>
    <row r="704" ht="12.75" customHeight="1">
      <c r="L704" s="175"/>
    </row>
    <row r="705" ht="12.75" customHeight="1">
      <c r="L705" s="175"/>
    </row>
    <row r="706" ht="12.75" customHeight="1">
      <c r="L706" s="175"/>
    </row>
    <row r="707" ht="12.75" customHeight="1">
      <c r="L707" s="175"/>
    </row>
    <row r="708" ht="12.75" customHeight="1">
      <c r="L708" s="175"/>
    </row>
    <row r="709" ht="12.75" customHeight="1">
      <c r="L709" s="175"/>
    </row>
    <row r="710" ht="12.75" customHeight="1">
      <c r="L710" s="175"/>
    </row>
    <row r="711" ht="12.75" customHeight="1">
      <c r="L711" s="175"/>
    </row>
    <row r="712" ht="12.75" customHeight="1">
      <c r="L712" s="175"/>
    </row>
    <row r="713" ht="12.75" customHeight="1">
      <c r="L713" s="175"/>
    </row>
    <row r="714" ht="12.75" customHeight="1">
      <c r="L714" s="175"/>
    </row>
    <row r="715" ht="12.75" customHeight="1">
      <c r="L715" s="175"/>
    </row>
    <row r="716" ht="12.75" customHeight="1">
      <c r="L716" s="175"/>
    </row>
    <row r="717" ht="12.75" customHeight="1">
      <c r="L717" s="175"/>
    </row>
    <row r="718" ht="12.75" customHeight="1">
      <c r="L718" s="175"/>
    </row>
    <row r="719" ht="12.75" customHeight="1">
      <c r="L719" s="175"/>
    </row>
    <row r="720" ht="12.75" customHeight="1">
      <c r="L720" s="175"/>
    </row>
    <row r="721" ht="12.75" customHeight="1">
      <c r="L721" s="175"/>
    </row>
    <row r="722" ht="12.75" customHeight="1">
      <c r="L722" s="175"/>
    </row>
    <row r="723" ht="12.75" customHeight="1">
      <c r="L723" s="175"/>
    </row>
    <row r="724" ht="12.75" customHeight="1">
      <c r="L724" s="175"/>
    </row>
    <row r="725" ht="12.75" customHeight="1">
      <c r="L725" s="175"/>
    </row>
    <row r="726" ht="12.75" customHeight="1">
      <c r="L726" s="175"/>
    </row>
    <row r="727" ht="12.75" customHeight="1">
      <c r="L727" s="175"/>
    </row>
    <row r="728" ht="12.75" customHeight="1">
      <c r="L728" s="175"/>
    </row>
    <row r="729" ht="12.75" customHeight="1">
      <c r="L729" s="175"/>
    </row>
    <row r="730" ht="12.75" customHeight="1">
      <c r="L730" s="175"/>
    </row>
    <row r="731" ht="12.75" customHeight="1">
      <c r="L731" s="175"/>
    </row>
    <row r="732" ht="12.75" customHeight="1">
      <c r="L732" s="175"/>
    </row>
    <row r="733" ht="12.75" customHeight="1">
      <c r="L733" s="175"/>
    </row>
    <row r="734" ht="12.75" customHeight="1">
      <c r="L734" s="175"/>
    </row>
    <row r="735" ht="12.75" customHeight="1">
      <c r="L735" s="175"/>
    </row>
    <row r="736" ht="12.75" customHeight="1">
      <c r="L736" s="175"/>
    </row>
    <row r="737" ht="12.75" customHeight="1">
      <c r="L737" s="175"/>
    </row>
    <row r="738" ht="12.75" customHeight="1">
      <c r="L738" s="175"/>
    </row>
    <row r="739" ht="12.75" customHeight="1">
      <c r="L739" s="175"/>
    </row>
    <row r="740" ht="12.75" customHeight="1">
      <c r="L740" s="175"/>
    </row>
    <row r="741" ht="12.75" customHeight="1">
      <c r="L741" s="175"/>
    </row>
    <row r="742" ht="12.75" customHeight="1">
      <c r="L742" s="175"/>
    </row>
    <row r="743" ht="12.75" customHeight="1">
      <c r="L743" s="175"/>
    </row>
    <row r="744" ht="12.75" customHeight="1">
      <c r="L744" s="175"/>
    </row>
    <row r="745" ht="12.75" customHeight="1">
      <c r="L745" s="175"/>
    </row>
    <row r="746" ht="12.75" customHeight="1">
      <c r="L746" s="175"/>
    </row>
    <row r="747" ht="12.75" customHeight="1">
      <c r="L747" s="175"/>
    </row>
    <row r="748" ht="12.75" customHeight="1">
      <c r="L748" s="175"/>
    </row>
    <row r="749" ht="12.75" customHeight="1">
      <c r="L749" s="175"/>
    </row>
    <row r="750" ht="12.75" customHeight="1">
      <c r="L750" s="175"/>
    </row>
    <row r="751" ht="12.75" customHeight="1">
      <c r="L751" s="175"/>
    </row>
    <row r="752" ht="12.75" customHeight="1">
      <c r="L752" s="175"/>
    </row>
    <row r="753" ht="12.75" customHeight="1">
      <c r="L753" s="175"/>
    </row>
    <row r="754" ht="12.75" customHeight="1">
      <c r="L754" s="175"/>
    </row>
    <row r="755" ht="12.75" customHeight="1">
      <c r="L755" s="175"/>
    </row>
    <row r="756" ht="12.75" customHeight="1">
      <c r="L756" s="175"/>
    </row>
    <row r="757" ht="12.75" customHeight="1">
      <c r="L757" s="175"/>
    </row>
    <row r="758" ht="12.75" customHeight="1">
      <c r="L758" s="175"/>
    </row>
    <row r="759" ht="12.75" customHeight="1">
      <c r="L759" s="175"/>
    </row>
    <row r="760" ht="12.75" customHeight="1">
      <c r="L760" s="175"/>
    </row>
    <row r="761" ht="12.75" customHeight="1">
      <c r="L761" s="175"/>
    </row>
    <row r="762" ht="12.75" customHeight="1">
      <c r="L762" s="175"/>
    </row>
    <row r="763" ht="12.75" customHeight="1">
      <c r="L763" s="175"/>
    </row>
    <row r="764" ht="12.75" customHeight="1">
      <c r="L764" s="175"/>
    </row>
    <row r="765" ht="12.75" customHeight="1">
      <c r="L765" s="175"/>
    </row>
    <row r="766" ht="12.75" customHeight="1">
      <c r="L766" s="175"/>
    </row>
    <row r="767" ht="12.75" customHeight="1">
      <c r="L767" s="175"/>
    </row>
    <row r="768" ht="12.75" customHeight="1">
      <c r="L768" s="175"/>
    </row>
    <row r="769" ht="12.75" customHeight="1">
      <c r="L769" s="175"/>
    </row>
    <row r="770" ht="12.75" customHeight="1">
      <c r="L770" s="175"/>
    </row>
    <row r="771" ht="12.75" customHeight="1">
      <c r="L771" s="175"/>
    </row>
    <row r="772" ht="12.75" customHeight="1">
      <c r="L772" s="175"/>
    </row>
    <row r="773" ht="12.75" customHeight="1">
      <c r="L773" s="175"/>
    </row>
    <row r="774" ht="12.75" customHeight="1">
      <c r="L774" s="175"/>
    </row>
    <row r="775" ht="12.75" customHeight="1">
      <c r="L775" s="175"/>
    </row>
    <row r="776" ht="12.75" customHeight="1">
      <c r="L776" s="175"/>
    </row>
    <row r="777" ht="12.75" customHeight="1">
      <c r="L777" s="175"/>
    </row>
    <row r="778" ht="12.75" customHeight="1">
      <c r="L778" s="175"/>
    </row>
    <row r="779" ht="12.75" customHeight="1">
      <c r="L779" s="175"/>
    </row>
    <row r="780" ht="12.75" customHeight="1">
      <c r="L780" s="175"/>
    </row>
    <row r="781" ht="12.75" customHeight="1">
      <c r="L781" s="175"/>
    </row>
    <row r="782" ht="12.75" customHeight="1">
      <c r="L782" s="175"/>
    </row>
    <row r="783" ht="12.75" customHeight="1">
      <c r="L783" s="175"/>
    </row>
    <row r="784" ht="12.75" customHeight="1">
      <c r="L784" s="175"/>
    </row>
    <row r="785" ht="12.75" customHeight="1">
      <c r="L785" s="175"/>
    </row>
    <row r="786" ht="12.75" customHeight="1">
      <c r="L786" s="175"/>
    </row>
    <row r="787" ht="12.75" customHeight="1">
      <c r="L787" s="175"/>
    </row>
    <row r="788" ht="12.75" customHeight="1">
      <c r="L788" s="175"/>
    </row>
    <row r="789" ht="12.75" customHeight="1">
      <c r="L789" s="175"/>
    </row>
    <row r="790" ht="12.75" customHeight="1">
      <c r="L790" s="175"/>
    </row>
    <row r="791" ht="12.75" customHeight="1">
      <c r="L791" s="175"/>
    </row>
    <row r="792" ht="12.75" customHeight="1">
      <c r="L792" s="175"/>
    </row>
    <row r="793" ht="12.75" customHeight="1">
      <c r="L793" s="175"/>
    </row>
    <row r="794" ht="12.75" customHeight="1">
      <c r="L794" s="175"/>
    </row>
    <row r="795" ht="12.75" customHeight="1">
      <c r="L795" s="175"/>
    </row>
    <row r="796" ht="12.75" customHeight="1">
      <c r="L796" s="175"/>
    </row>
    <row r="797" ht="12.75" customHeight="1">
      <c r="L797" s="175"/>
    </row>
    <row r="798" ht="12.75" customHeight="1">
      <c r="L798" s="175"/>
    </row>
    <row r="799" ht="12.75" customHeight="1">
      <c r="L799" s="175"/>
    </row>
    <row r="800" ht="12.75" customHeight="1">
      <c r="L800" s="175"/>
    </row>
    <row r="801" ht="12.75" customHeight="1">
      <c r="L801" s="175"/>
    </row>
    <row r="802" ht="12.75" customHeight="1">
      <c r="L802" s="175"/>
    </row>
    <row r="803" ht="12.75" customHeight="1">
      <c r="L803" s="175"/>
    </row>
    <row r="804" ht="12.75" customHeight="1">
      <c r="L804" s="175"/>
    </row>
    <row r="805" ht="12.75" customHeight="1">
      <c r="L805" s="175"/>
    </row>
    <row r="806" ht="12.75" customHeight="1">
      <c r="L806" s="175"/>
    </row>
    <row r="807" ht="12.75" customHeight="1">
      <c r="L807" s="175"/>
    </row>
    <row r="808" ht="12.75" customHeight="1">
      <c r="L808" s="175"/>
    </row>
    <row r="809" ht="12.75" customHeight="1">
      <c r="L809" s="175"/>
    </row>
    <row r="810" ht="12.75" customHeight="1">
      <c r="L810" s="175"/>
    </row>
    <row r="811" ht="12.75" customHeight="1">
      <c r="L811" s="175"/>
    </row>
    <row r="812" ht="12.75" customHeight="1">
      <c r="L812" s="175"/>
    </row>
    <row r="813" ht="12.75" customHeight="1">
      <c r="L813" s="175"/>
    </row>
    <row r="814" ht="12.75" customHeight="1">
      <c r="L814" s="175"/>
    </row>
    <row r="815" ht="12.75" customHeight="1">
      <c r="L815" s="175"/>
    </row>
    <row r="816" ht="12.75" customHeight="1">
      <c r="L816" s="175"/>
    </row>
    <row r="817" ht="12.75" customHeight="1">
      <c r="L817" s="175"/>
    </row>
    <row r="818" ht="12.75" customHeight="1">
      <c r="L818" s="175"/>
    </row>
    <row r="819" ht="12.75" customHeight="1">
      <c r="L819" s="175"/>
    </row>
    <row r="820" ht="12.75" customHeight="1">
      <c r="L820" s="175"/>
    </row>
    <row r="821" ht="12.75" customHeight="1">
      <c r="L821" s="175"/>
    </row>
    <row r="822" ht="12.75" customHeight="1">
      <c r="L822" s="175"/>
    </row>
    <row r="823" ht="12.75" customHeight="1">
      <c r="L823" s="175"/>
    </row>
    <row r="824" ht="12.75" customHeight="1">
      <c r="L824" s="175"/>
    </row>
    <row r="825" ht="12.75" customHeight="1">
      <c r="L825" s="175"/>
    </row>
    <row r="826" ht="12.75" customHeight="1">
      <c r="L826" s="175"/>
    </row>
    <row r="827" ht="12.75" customHeight="1">
      <c r="L827" s="175"/>
    </row>
    <row r="828" ht="12.75" customHeight="1">
      <c r="L828" s="175"/>
    </row>
    <row r="829" ht="12.75" customHeight="1">
      <c r="L829" s="175"/>
    </row>
    <row r="830" ht="12.75" customHeight="1">
      <c r="L830" s="175"/>
    </row>
    <row r="831" ht="12.75" customHeight="1">
      <c r="L831" s="175"/>
    </row>
    <row r="832" ht="12.75" customHeight="1">
      <c r="L832" s="175"/>
    </row>
    <row r="833" ht="12.75" customHeight="1">
      <c r="L833" s="175"/>
    </row>
    <row r="834" ht="12.75" customHeight="1">
      <c r="L834" s="175"/>
    </row>
    <row r="835" ht="12.75" customHeight="1">
      <c r="L835" s="175"/>
    </row>
    <row r="836" ht="12.75" customHeight="1">
      <c r="L836" s="175"/>
    </row>
    <row r="837" ht="12.75" customHeight="1">
      <c r="L837" s="175"/>
    </row>
    <row r="838" ht="12.75" customHeight="1">
      <c r="L838" s="175"/>
    </row>
    <row r="839" ht="12.75" customHeight="1">
      <c r="L839" s="175"/>
    </row>
    <row r="840" ht="12.75" customHeight="1">
      <c r="L840" s="175"/>
    </row>
    <row r="841" ht="12.75" customHeight="1">
      <c r="L841" s="175"/>
    </row>
    <row r="842" ht="12.75" customHeight="1">
      <c r="L842" s="175"/>
    </row>
    <row r="843" ht="12.75" customHeight="1">
      <c r="L843" s="175"/>
    </row>
    <row r="844" ht="12.75" customHeight="1">
      <c r="L844" s="175"/>
    </row>
    <row r="845" ht="12.75" customHeight="1">
      <c r="L845" s="175"/>
    </row>
    <row r="846" ht="12.75" customHeight="1">
      <c r="L846" s="175"/>
    </row>
    <row r="847" ht="12.75" customHeight="1">
      <c r="L847" s="175"/>
    </row>
    <row r="848" ht="12.75" customHeight="1">
      <c r="L848" s="175"/>
    </row>
    <row r="849" ht="12.75" customHeight="1">
      <c r="L849" s="175"/>
    </row>
    <row r="850" ht="12.75" customHeight="1">
      <c r="L850" s="175"/>
    </row>
    <row r="851" ht="12.75" customHeight="1">
      <c r="L851" s="175"/>
    </row>
    <row r="852" ht="12.75" customHeight="1">
      <c r="L852" s="175"/>
    </row>
    <row r="853" ht="12.75" customHeight="1">
      <c r="L853" s="175"/>
    </row>
    <row r="854" ht="12.75" customHeight="1">
      <c r="L854" s="175"/>
    </row>
    <row r="855" ht="12.75" customHeight="1">
      <c r="L855" s="175"/>
    </row>
    <row r="856" ht="12.75" customHeight="1">
      <c r="L856" s="175"/>
    </row>
    <row r="857" ht="12.75" customHeight="1">
      <c r="L857" s="175"/>
    </row>
    <row r="858" ht="12.75" customHeight="1">
      <c r="L858" s="175"/>
    </row>
    <row r="859" ht="12.75" customHeight="1">
      <c r="L859" s="175"/>
    </row>
    <row r="860" ht="12.75" customHeight="1">
      <c r="L860" s="175"/>
    </row>
    <row r="861" ht="12.75" customHeight="1">
      <c r="L861" s="175"/>
    </row>
    <row r="862" ht="12.75" customHeight="1">
      <c r="L862" s="175"/>
    </row>
    <row r="863" ht="12.75" customHeight="1">
      <c r="L863" s="175"/>
    </row>
    <row r="864" ht="12.75" customHeight="1">
      <c r="L864" s="175"/>
    </row>
    <row r="865" ht="12.75" customHeight="1">
      <c r="L865" s="175"/>
    </row>
    <row r="866" ht="12.75" customHeight="1">
      <c r="L866" s="175"/>
    </row>
    <row r="867" ht="12.75" customHeight="1">
      <c r="L867" s="175"/>
    </row>
    <row r="868" ht="12.75" customHeight="1">
      <c r="L868" s="175"/>
    </row>
    <row r="869" ht="12.75" customHeight="1">
      <c r="L869" s="175"/>
    </row>
    <row r="870" ht="12.75" customHeight="1">
      <c r="L870" s="175"/>
    </row>
    <row r="871" ht="12.75" customHeight="1">
      <c r="L871" s="175"/>
    </row>
    <row r="872" ht="12.75" customHeight="1">
      <c r="L872" s="175"/>
    </row>
    <row r="873" ht="12.75" customHeight="1">
      <c r="L873" s="175"/>
    </row>
    <row r="874" ht="12.75" customHeight="1">
      <c r="L874" s="175"/>
    </row>
    <row r="875" ht="12.75" customHeight="1">
      <c r="L875" s="175"/>
    </row>
    <row r="876" ht="12.75" customHeight="1">
      <c r="L876" s="175"/>
    </row>
    <row r="877" ht="12.75" customHeight="1">
      <c r="L877" s="175"/>
    </row>
    <row r="878" ht="12.75" customHeight="1">
      <c r="L878" s="175"/>
    </row>
    <row r="879" ht="12.75" customHeight="1">
      <c r="L879" s="175"/>
    </row>
    <row r="880" ht="12.75" customHeight="1">
      <c r="L880" s="175"/>
    </row>
    <row r="881" ht="12.75" customHeight="1">
      <c r="L881" s="175"/>
    </row>
    <row r="882" ht="12.75" customHeight="1">
      <c r="L882" s="175"/>
    </row>
    <row r="883" ht="12.75" customHeight="1">
      <c r="L883" s="175"/>
    </row>
    <row r="884" ht="12.75" customHeight="1">
      <c r="L884" s="175"/>
    </row>
    <row r="885" ht="12.75" customHeight="1">
      <c r="L885" s="175"/>
    </row>
    <row r="886" ht="12.75" customHeight="1">
      <c r="L886" s="175"/>
    </row>
    <row r="887" ht="12.75" customHeight="1">
      <c r="L887" s="175"/>
    </row>
    <row r="888" ht="12.75" customHeight="1">
      <c r="L888" s="175"/>
    </row>
    <row r="889" ht="12.75" customHeight="1">
      <c r="L889" s="175"/>
    </row>
    <row r="890" ht="12.75" customHeight="1">
      <c r="L890" s="175"/>
    </row>
    <row r="891" ht="12.75" customHeight="1">
      <c r="L891" s="175"/>
    </row>
    <row r="892" ht="12.75" customHeight="1">
      <c r="L892" s="175"/>
    </row>
    <row r="893" ht="12.75" customHeight="1">
      <c r="L893" s="175"/>
    </row>
    <row r="894" ht="12.75" customHeight="1">
      <c r="L894" s="175"/>
    </row>
    <row r="895" ht="12.75" customHeight="1">
      <c r="L895" s="175"/>
    </row>
    <row r="896" ht="12.75" customHeight="1">
      <c r="L896" s="175"/>
    </row>
    <row r="897" ht="12.75" customHeight="1">
      <c r="L897" s="175"/>
    </row>
    <row r="898" ht="12.75" customHeight="1">
      <c r="L898" s="175"/>
    </row>
    <row r="899" ht="12.75" customHeight="1">
      <c r="L899" s="175"/>
    </row>
    <row r="900" ht="12.75" customHeight="1">
      <c r="L900" s="175"/>
    </row>
    <row r="901" ht="12.75" customHeight="1">
      <c r="L901" s="175"/>
    </row>
    <row r="902" ht="12.75" customHeight="1">
      <c r="L902" s="175"/>
    </row>
    <row r="903" ht="12.75" customHeight="1">
      <c r="L903" s="175"/>
    </row>
    <row r="904" ht="12.75" customHeight="1">
      <c r="L904" s="175"/>
    </row>
    <row r="905" ht="12.75" customHeight="1">
      <c r="L905" s="175"/>
    </row>
    <row r="906" ht="12.75" customHeight="1">
      <c r="L906" s="175"/>
    </row>
    <row r="907" ht="12.75" customHeight="1">
      <c r="L907" s="175"/>
    </row>
    <row r="908" ht="12.75" customHeight="1">
      <c r="L908" s="175"/>
    </row>
    <row r="909" ht="12.75" customHeight="1">
      <c r="L909" s="175"/>
    </row>
    <row r="910" ht="12.75" customHeight="1">
      <c r="L910" s="175"/>
    </row>
    <row r="911" ht="12.75" customHeight="1">
      <c r="L911" s="175"/>
    </row>
    <row r="912" ht="12.75" customHeight="1">
      <c r="L912" s="175"/>
    </row>
    <row r="913" ht="12.75" customHeight="1">
      <c r="L913" s="175"/>
    </row>
    <row r="914" ht="12.75" customHeight="1">
      <c r="L914" s="175"/>
    </row>
    <row r="915" ht="12.75" customHeight="1">
      <c r="L915" s="175"/>
    </row>
    <row r="916" ht="12.75" customHeight="1">
      <c r="L916" s="175"/>
    </row>
    <row r="917" ht="12.75" customHeight="1">
      <c r="L917" s="175"/>
    </row>
    <row r="918" ht="12.75" customHeight="1">
      <c r="L918" s="175"/>
    </row>
    <row r="919" ht="12.75" customHeight="1">
      <c r="L919" s="175"/>
    </row>
    <row r="920" ht="12.75" customHeight="1">
      <c r="L920" s="175"/>
    </row>
    <row r="921" ht="12.75" customHeight="1">
      <c r="L921" s="175"/>
    </row>
    <row r="922" ht="12.75" customHeight="1">
      <c r="L922" s="175"/>
    </row>
    <row r="923" ht="12.75" customHeight="1">
      <c r="L923" s="175"/>
    </row>
    <row r="924" ht="12.75" customHeight="1">
      <c r="L924" s="175"/>
    </row>
    <row r="925" ht="12.75" customHeight="1">
      <c r="L925" s="175"/>
    </row>
    <row r="926" ht="12.75" customHeight="1">
      <c r="L926" s="175"/>
    </row>
    <row r="927" ht="12.75" customHeight="1">
      <c r="L927" s="175"/>
    </row>
    <row r="928" ht="12.75" customHeight="1">
      <c r="L928" s="175"/>
    </row>
    <row r="929" ht="12.75" customHeight="1">
      <c r="L929" s="175"/>
    </row>
    <row r="930" ht="12.75" customHeight="1">
      <c r="L930" s="175"/>
    </row>
    <row r="931" ht="12.75" customHeight="1">
      <c r="L931" s="175"/>
    </row>
    <row r="932" ht="12.75" customHeight="1">
      <c r="L932" s="175"/>
    </row>
    <row r="933" ht="12.75" customHeight="1">
      <c r="L933" s="175"/>
    </row>
    <row r="934" ht="12.75" customHeight="1">
      <c r="L934" s="175"/>
    </row>
    <row r="935" ht="12.75" customHeight="1">
      <c r="L935" s="175"/>
    </row>
    <row r="936" ht="12.75" customHeight="1">
      <c r="L936" s="175"/>
    </row>
    <row r="937" ht="12.75" customHeight="1">
      <c r="L937" s="175"/>
    </row>
    <row r="938" ht="12.75" customHeight="1">
      <c r="L938" s="175"/>
    </row>
    <row r="939" ht="12.75" customHeight="1">
      <c r="L939" s="175"/>
    </row>
    <row r="940" ht="12.75" customHeight="1">
      <c r="L940" s="175"/>
    </row>
    <row r="941" ht="12.75" customHeight="1">
      <c r="L941" s="175"/>
    </row>
    <row r="942" ht="12.75" customHeight="1">
      <c r="L942" s="175"/>
    </row>
    <row r="943" ht="12.75" customHeight="1">
      <c r="L943" s="175"/>
    </row>
    <row r="944" ht="12.75" customHeight="1">
      <c r="L944" s="175"/>
    </row>
    <row r="945" ht="12.75" customHeight="1">
      <c r="L945" s="175"/>
    </row>
    <row r="946" ht="12.75" customHeight="1">
      <c r="L946" s="175"/>
    </row>
    <row r="947" ht="12.75" customHeight="1">
      <c r="L947" s="175"/>
    </row>
    <row r="948" ht="12.75" customHeight="1">
      <c r="L948" s="175"/>
    </row>
    <row r="949" ht="12.75" customHeight="1">
      <c r="L949" s="175"/>
    </row>
    <row r="950" ht="12.75" customHeight="1">
      <c r="L950" s="175"/>
    </row>
    <row r="951" ht="12.75" customHeight="1">
      <c r="L951" s="175"/>
    </row>
    <row r="952" ht="12.75" customHeight="1">
      <c r="L952" s="175"/>
    </row>
    <row r="953" ht="12.75" customHeight="1">
      <c r="L953" s="175"/>
    </row>
    <row r="954" ht="12.75" customHeight="1">
      <c r="L954" s="175"/>
    </row>
    <row r="955" ht="12.75" customHeight="1">
      <c r="L955" s="175"/>
    </row>
    <row r="956" ht="12.75" customHeight="1">
      <c r="L956" s="175"/>
    </row>
    <row r="957" ht="12.75" customHeight="1">
      <c r="L957" s="175"/>
    </row>
    <row r="958" ht="12.75" customHeight="1">
      <c r="L958" s="175"/>
    </row>
    <row r="959" ht="12.75" customHeight="1">
      <c r="L959" s="175"/>
    </row>
    <row r="960" ht="12.75" customHeight="1">
      <c r="L960" s="175"/>
    </row>
    <row r="961" ht="12.75" customHeight="1">
      <c r="L961" s="175"/>
    </row>
    <row r="962" ht="12.75" customHeight="1">
      <c r="L962" s="175"/>
    </row>
    <row r="963" ht="12.75" customHeight="1">
      <c r="L963" s="175"/>
    </row>
    <row r="964" ht="12.75" customHeight="1">
      <c r="L964" s="175"/>
    </row>
    <row r="965" ht="12.75" customHeight="1">
      <c r="L965" s="175"/>
    </row>
    <row r="966" ht="12.75" customHeight="1">
      <c r="L966" s="175"/>
    </row>
    <row r="967" ht="12.75" customHeight="1">
      <c r="L967" s="175"/>
    </row>
    <row r="968" ht="12.75" customHeight="1">
      <c r="L968" s="175"/>
    </row>
    <row r="969" ht="12.75" customHeight="1">
      <c r="L969" s="175"/>
    </row>
    <row r="970" ht="12.75" customHeight="1">
      <c r="L970" s="175"/>
    </row>
    <row r="971" ht="12.75" customHeight="1">
      <c r="L971" s="175"/>
    </row>
    <row r="972" ht="12.75" customHeight="1">
      <c r="L972" s="175"/>
    </row>
    <row r="973" ht="12.75" customHeight="1">
      <c r="L973" s="175"/>
    </row>
    <row r="974" ht="12.75" customHeight="1">
      <c r="L974" s="175"/>
    </row>
    <row r="975" ht="12.75" customHeight="1">
      <c r="L975" s="175"/>
    </row>
    <row r="976" ht="12.75" customHeight="1">
      <c r="L976" s="175"/>
    </row>
    <row r="977" ht="12.75" customHeight="1">
      <c r="L977" s="175"/>
    </row>
    <row r="978" ht="12.75" customHeight="1">
      <c r="L978" s="175"/>
    </row>
    <row r="979" ht="12.75" customHeight="1">
      <c r="L979" s="175"/>
    </row>
    <row r="980" ht="12.75" customHeight="1">
      <c r="L980" s="175"/>
    </row>
    <row r="981" ht="12.75" customHeight="1">
      <c r="L981" s="175"/>
    </row>
    <row r="982" ht="12.75" customHeight="1">
      <c r="L982" s="175"/>
    </row>
    <row r="983" ht="12.75" customHeight="1">
      <c r="L983" s="175"/>
    </row>
    <row r="984" ht="12.75" customHeight="1">
      <c r="L984" s="175"/>
    </row>
    <row r="985" ht="12.75" customHeight="1">
      <c r="L985" s="175"/>
    </row>
    <row r="986" ht="12.75" customHeight="1">
      <c r="L986" s="175"/>
    </row>
    <row r="987" ht="12.75" customHeight="1">
      <c r="L987" s="175"/>
    </row>
    <row r="988" ht="12.75" customHeight="1">
      <c r="L988" s="175"/>
    </row>
    <row r="989" ht="12.75" customHeight="1">
      <c r="L989" s="175"/>
    </row>
    <row r="990" ht="12.75" customHeight="1">
      <c r="L990" s="175"/>
    </row>
    <row r="991" ht="12.75" customHeight="1">
      <c r="L991" s="175"/>
    </row>
    <row r="992" ht="12.75" customHeight="1">
      <c r="L992" s="175"/>
    </row>
    <row r="993" ht="12.75" customHeight="1">
      <c r="L993" s="175"/>
    </row>
    <row r="994" ht="12.75" customHeight="1">
      <c r="L994" s="175"/>
    </row>
    <row r="995" ht="12.75" customHeight="1">
      <c r="L995" s="175"/>
    </row>
    <row r="996" ht="12.75" customHeight="1">
      <c r="L996" s="175"/>
    </row>
    <row r="997" ht="12.75" customHeight="1">
      <c r="L997" s="175"/>
    </row>
    <row r="998" ht="12.75" customHeight="1">
      <c r="L998" s="175"/>
    </row>
    <row r="999" ht="12.75" customHeight="1">
      <c r="L999" s="175"/>
    </row>
  </sheetData>
  <mergeCells count="13">
    <mergeCell ref="G15:H15"/>
    <mergeCell ref="G16:H16"/>
    <mergeCell ref="E22:H22"/>
    <mergeCell ref="E24:H24"/>
    <mergeCell ref="E26:H26"/>
    <mergeCell ref="E28:H28"/>
    <mergeCell ref="A2:J2"/>
    <mergeCell ref="A4:J4"/>
    <mergeCell ref="C6:H6"/>
    <mergeCell ref="N6:R6"/>
    <mergeCell ref="C7:H7"/>
    <mergeCell ref="G13:H13"/>
    <mergeCell ref="G14:H14"/>
  </mergeCells>
  <printOptions/>
  <pageMargins bottom="1.0" footer="0.0" header="0.0" left="0.75" right="0.75" top="1.0"/>
  <pageSetup scale="70" orientation="landscape"/>
  <drawing r:id="rId1"/>
</worksheet>
</file>